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'LP'!$A$1:$U$52</definedName>
    <definedName name="_xlnm.Print_Titles" localSheetId="2">'EC'!$1:$6</definedName>
    <definedName name="_xlnm.Print_Titles" localSheetId="5">'KZ'!$1:$6</definedName>
  </definedNames>
  <calcPr fullCalcOnLoad="1"/>
</workbook>
</file>

<file path=xl/sharedStrings.xml><?xml version="1.0" encoding="utf-8"?>
<sst xmlns="http://schemas.openxmlformats.org/spreadsheetml/2006/main" count="1259" uniqueCount="662">
  <si>
    <t>Total</t>
  </si>
  <si>
    <t>R thousands</t>
  </si>
  <si>
    <t>Code</t>
  </si>
  <si>
    <t>Operating Expenditure</t>
  </si>
  <si>
    <t>Capital Expenditure</t>
  </si>
  <si>
    <t>Total Expenditure as % of adjusted budget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</si>
  <si>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</si>
  <si>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</si>
  <si>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</si>
  <si>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</si>
  <si>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</si>
  <si>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</si>
  <si>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</si>
  <si>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</si>
  <si>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</si>
  <si>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</si>
  <si>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</si>
  <si>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</si>
  <si>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</si>
  <si>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</si>
  <si>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</si>
  <si>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</si>
  <si>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</si>
  <si>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</si>
  <si>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</si>
  <si>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</si>
  <si>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Nelson Mandela Bay</t>
  </si>
  <si>
    <t>Ekurhuleni Metro</t>
  </si>
  <si>
    <t>City Of Johannesburg</t>
  </si>
  <si>
    <t>City Of Tshwane</t>
  </si>
  <si>
    <t>eThekwini</t>
  </si>
  <si>
    <t>Cape Town</t>
  </si>
  <si>
    <t>WC000</t>
  </si>
  <si>
    <t>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</si>
  <si>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</si>
  <si>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</si>
  <si>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</si>
  <si>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</si>
  <si>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</si>
  <si>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</si>
  <si>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</si>
  <si>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</si>
  <si>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</si>
  <si>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</si>
  <si>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</si>
  <si>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</si>
  <si>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</si>
  <si>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</si>
  <si>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</si>
  <si>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</si>
  <si>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</si>
  <si>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</si>
  <si>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</si>
  <si>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</si>
  <si>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</si>
  <si>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</si>
  <si>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</si>
  <si>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</si>
  <si>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</si>
  <si>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</si>
  <si>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</si>
  <si>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</si>
  <si>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</si>
  <si>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</si>
  <si>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</si>
  <si>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</si>
  <si>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</si>
  <si>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</si>
  <si>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</si>
  <si>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</si>
  <si>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</si>
  <si>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</si>
  <si>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</si>
  <si>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</si>
  <si>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</si>
  <si>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</si>
  <si>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</si>
  <si>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</si>
  <si>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</si>
  <si>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</si>
  <si>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</si>
  <si>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</si>
  <si>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</si>
  <si>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</si>
  <si>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</si>
  <si>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</si>
  <si>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</si>
  <si>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</si>
  <si>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</si>
  <si>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</si>
  <si>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</si>
  <si>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</si>
  <si>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</si>
  <si>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</si>
  <si>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</si>
  <si>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</si>
  <si>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</si>
  <si>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</si>
  <si>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</si>
  <si>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</si>
  <si>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Ukhahlamba</t>
  </si>
  <si>
    <t>DC14</t>
  </si>
  <si>
    <t>Mbizana</t>
  </si>
  <si>
    <t>EC151</t>
  </si>
  <si>
    <t>Ntabankulu</t>
  </si>
  <si>
    <t>EC152</t>
  </si>
  <si>
    <t>Qaukeni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</si>
  <si>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</si>
  <si>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</si>
  <si>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</si>
  <si>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</si>
  <si>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</si>
  <si>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</si>
  <si>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</si>
  <si>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</si>
  <si>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</si>
  <si>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</si>
  <si>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</si>
  <si>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Umzimvubu</t>
  </si>
  <si>
    <t>Matatiele</t>
  </si>
  <si>
    <t>Alfred Nzo</t>
  </si>
  <si>
    <t>DC44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</si>
  <si>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</si>
  <si>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</si>
  <si>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</si>
  <si>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</si>
  <si>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</si>
  <si>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</si>
  <si>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</si>
  <si>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</si>
  <si>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</si>
  <si>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</si>
  <si>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</si>
  <si>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</si>
  <si>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</si>
  <si>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</si>
  <si>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</si>
  <si>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</si>
  <si>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</si>
  <si>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</si>
  <si>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</si>
  <si>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</si>
  <si>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</si>
  <si>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</si>
  <si>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</si>
  <si>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</si>
  <si>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</si>
  <si>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</si>
  <si>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</si>
  <si>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</si>
  <si>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</si>
  <si>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</si>
  <si>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</si>
  <si>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</si>
  <si>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</si>
  <si>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</si>
  <si>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</si>
  <si>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</si>
  <si>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</si>
  <si>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</si>
  <si>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</si>
  <si>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</si>
  <si>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</si>
  <si>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</si>
  <si>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</si>
  <si>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</si>
  <si>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</si>
  <si>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</si>
  <si>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</si>
  <si>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</si>
  <si>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</si>
  <si>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</si>
  <si>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</si>
  <si>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</si>
  <si>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</si>
  <si>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</si>
  <si>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</si>
  <si>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</si>
  <si>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</si>
  <si>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</si>
  <si>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Nokeng Tsa Taemane</t>
  </si>
  <si>
    <t>Kungwini</t>
  </si>
  <si>
    <t>Metsweding</t>
  </si>
  <si>
    <t>DC46</t>
  </si>
  <si>
    <t>Mogale City</t>
  </si>
  <si>
    <t>GT481</t>
  </si>
  <si>
    <t>Randfontein</t>
  </si>
  <si>
    <t>GT482</t>
  </si>
  <si>
    <t>Westonaria</t>
  </si>
  <si>
    <t>GT483</t>
  </si>
  <si>
    <t>West Rand</t>
  </si>
  <si>
    <t>DC48</t>
  </si>
  <si>
    <t>Vulamehlo</t>
  </si>
  <si>
    <t>Umdoni</t>
  </si>
  <si>
    <t>Umzumbe</t>
  </si>
  <si>
    <t>uMuziwabantu</t>
  </si>
  <si>
    <t>Ezingolweni</t>
  </si>
  <si>
    <t>Hibiscus Coast</t>
  </si>
  <si>
    <t>Ugu</t>
  </si>
  <si>
    <t>DC21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</si>
  <si>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</si>
  <si>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</si>
  <si>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</si>
  <si>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</si>
  <si>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</si>
  <si>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</si>
  <si>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</si>
  <si>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</si>
  <si>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DC22</t>
  </si>
  <si>
    <t>Emnambithi/Ladysmith</t>
  </si>
  <si>
    <t>Indaka</t>
  </si>
  <si>
    <t>Umtshezi</t>
  </si>
  <si>
    <t>Okhahlamba</t>
  </si>
  <si>
    <t>Imbabazane</t>
  </si>
  <si>
    <t>Uthukela</t>
  </si>
  <si>
    <t>DC23</t>
  </si>
  <si>
    <t>Endumeni</t>
  </si>
  <si>
    <t>Nquthu</t>
  </si>
  <si>
    <t>Msinga</t>
  </si>
  <si>
    <t>Umvoti</t>
  </si>
  <si>
    <t>Umzinyathi</t>
  </si>
  <si>
    <t>DC24</t>
  </si>
  <si>
    <t>Newcastle</t>
  </si>
  <si>
    <t>eMadlangeni</t>
  </si>
  <si>
    <t>Dannhauser</t>
  </si>
  <si>
    <t>Amajuba</t>
  </si>
  <si>
    <t>DC25</t>
  </si>
  <si>
    <t>eDumbe</t>
  </si>
  <si>
    <t>uPhongolo</t>
  </si>
  <si>
    <t>Abaqulusi</t>
  </si>
  <si>
    <t>Nongoma</t>
  </si>
  <si>
    <t>Ulundi</t>
  </si>
  <si>
    <t>Zululand</t>
  </si>
  <si>
    <t>DC26</t>
  </si>
  <si>
    <t>Umhlabuyalingana</t>
  </si>
  <si>
    <t>Jozini</t>
  </si>
  <si>
    <t>The Big Five False Bay</t>
  </si>
  <si>
    <t>Hlabisa</t>
  </si>
  <si>
    <t>Mtubatuba</t>
  </si>
  <si>
    <t>Umkhanyakude</t>
  </si>
  <si>
    <t>DC27</t>
  </si>
  <si>
    <t>Mbonambi</t>
  </si>
  <si>
    <t>uMhlathuze</t>
  </si>
  <si>
    <t>Ntambanana</t>
  </si>
  <si>
    <t>Umlalazi</t>
  </si>
  <si>
    <t>Mthonjaneni</t>
  </si>
  <si>
    <t>Nkandla</t>
  </si>
  <si>
    <t>uThungulu</t>
  </si>
  <si>
    <t>DC28</t>
  </si>
  <si>
    <t>Mandeni</t>
  </si>
  <si>
    <t>KwaDukuza</t>
  </si>
  <si>
    <t>Ndwedwe</t>
  </si>
  <si>
    <t>Maphumulo</t>
  </si>
  <si>
    <t>iLembe</t>
  </si>
  <si>
    <t>DC29</t>
  </si>
  <si>
    <t>Ingwe</t>
  </si>
  <si>
    <t>Kwa Sani</t>
  </si>
  <si>
    <t>Greater Kokstad</t>
  </si>
  <si>
    <t>Ubuhlebezwe</t>
  </si>
  <si>
    <t>Umzimkhulu</t>
  </si>
  <si>
    <t>Sisonke</t>
  </si>
  <si>
    <t>DC43</t>
  </si>
  <si>
    <t>Greater Giyani</t>
  </si>
  <si>
    <t>Greater Letaba</t>
  </si>
  <si>
    <t>Greater Tzaneen</t>
  </si>
  <si>
    <t>Ba-Phalaborwa</t>
  </si>
  <si>
    <t>Maruleng</t>
  </si>
  <si>
    <t>Mopani</t>
  </si>
  <si>
    <t>DC33</t>
  </si>
  <si>
    <t>Musina</t>
  </si>
  <si>
    <t>Mutale</t>
  </si>
  <si>
    <t>Thulamela</t>
  </si>
  <si>
    <t>Makhado</t>
  </si>
  <si>
    <t>Vhembe</t>
  </si>
  <si>
    <t>DC34</t>
  </si>
  <si>
    <t>Blouberg</t>
  </si>
  <si>
    <t>Aganang</t>
  </si>
  <si>
    <t>Molemole</t>
  </si>
  <si>
    <t>Polokwane</t>
  </si>
  <si>
    <t>Lepelle-Nkumpi</t>
  </si>
  <si>
    <t>Capricorn</t>
  </si>
  <si>
    <t>DC35</t>
  </si>
  <si>
    <t>Thabazimbi</t>
  </si>
  <si>
    <t>Lephalale</t>
  </si>
  <si>
    <t>Mookgopong</t>
  </si>
  <si>
    <t>Modimolle</t>
  </si>
  <si>
    <t>Bela Bela</t>
  </si>
  <si>
    <t>Mogalakwena</t>
  </si>
  <si>
    <t>Waterberg</t>
  </si>
  <si>
    <t>DC36</t>
  </si>
  <si>
    <t>Makhudutamaga</t>
  </si>
  <si>
    <t>Fetakgomo</t>
  </si>
  <si>
    <t>Greater Marble Hall</t>
  </si>
  <si>
    <t>Elias Motsoaledi</t>
  </si>
  <si>
    <t>Greater Tubatse</t>
  </si>
  <si>
    <t>Greater Sekhukhune</t>
  </si>
  <si>
    <t>DC47</t>
  </si>
  <si>
    <t>Albert Luthuli</t>
  </si>
  <si>
    <t>MP301</t>
  </si>
  <si>
    <t>Msukaligwa</t>
  </si>
  <si>
    <t>MP302</t>
  </si>
  <si>
    <t>Mkhondo</t>
  </si>
  <si>
    <t>MP303</t>
  </si>
  <si>
    <t>Seme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</si>
  <si>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</si>
  <si>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</si>
  <si>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</si>
  <si>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</si>
  <si>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</si>
  <si>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</si>
  <si>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</si>
  <si>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</si>
  <si>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</si>
  <si>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Delmas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</si>
  <si>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</si>
  <si>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</si>
  <si>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</si>
  <si>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</si>
  <si>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</si>
  <si>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</si>
  <si>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</si>
  <si>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</si>
  <si>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</si>
  <si>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</si>
  <si>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</si>
  <si>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</si>
  <si>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</si>
  <si>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</si>
  <si>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</si>
  <si>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</si>
  <si>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</si>
  <si>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</si>
  <si>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</si>
  <si>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</si>
  <si>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</si>
  <si>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</si>
  <si>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</si>
  <si>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</si>
  <si>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</si>
  <si>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Moshaweng</t>
  </si>
  <si>
    <t>NC451</t>
  </si>
  <si>
    <t>Ga-Segonyana</t>
  </si>
  <si>
    <t>NC452</t>
  </si>
  <si>
    <t>Gamagara</t>
  </si>
  <si>
    <t>NC453</t>
  </si>
  <si>
    <t>Kgalagadi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</si>
  <si>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</si>
  <si>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</si>
  <si>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</si>
  <si>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</si>
  <si>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</si>
  <si>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</si>
  <si>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</si>
  <si>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</si>
  <si>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</si>
  <si>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</si>
  <si>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</si>
  <si>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</si>
  <si>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</si>
  <si>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</si>
  <si>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</si>
  <si>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</si>
  <si>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</si>
  <si>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</si>
  <si>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</si>
  <si>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</si>
  <si>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</si>
  <si>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</si>
  <si>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</si>
  <si>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</si>
  <si>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</si>
  <si>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</si>
  <si>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</si>
  <si>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</si>
  <si>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</si>
  <si>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</si>
  <si>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</si>
  <si>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Karoo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</si>
  <si>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</si>
  <si>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</si>
  <si>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</si>
  <si>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</si>
  <si>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</si>
  <si>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</si>
  <si>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</si>
  <si>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</si>
  <si>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</si>
  <si>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</si>
  <si>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</si>
  <si>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</si>
  <si>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</si>
  <si>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</si>
  <si>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</si>
  <si>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</si>
  <si>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</si>
  <si>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</si>
  <si>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</si>
  <si>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</si>
  <si>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</si>
  <si>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</si>
  <si>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</si>
  <si>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</si>
  <si>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</si>
  <si>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</si>
  <si>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</si>
  <si>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</si>
  <si>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</si>
  <si>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</si>
  <si>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</si>
  <si>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</si>
  <si>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</si>
  <si>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</si>
  <si>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</si>
  <si>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</si>
  <si>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</si>
  <si>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</si>
  <si>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</si>
  <si>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</si>
  <si>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</si>
  <si>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</si>
  <si>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</si>
  <si>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</si>
  <si>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</si>
  <si>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</si>
  <si>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</si>
  <si>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</si>
  <si>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</si>
  <si>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</si>
  <si>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</si>
  <si>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</si>
  <si>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</si>
  <si>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</si>
  <si>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</si>
  <si>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</si>
  <si>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</si>
  <si>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</si>
  <si>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</si>
  <si>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</si>
  <si>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</si>
  <si>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Bophirima</t>
  </si>
  <si>
    <t>DC39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</si>
  <si>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</si>
  <si>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</si>
  <si>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</si>
  <si>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</si>
  <si>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</si>
  <si>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</si>
  <si>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</si>
  <si>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</si>
  <si>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Merafong City</t>
  </si>
  <si>
    <t>Southern</t>
  </si>
  <si>
    <t>DC40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</si>
  <si>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</si>
  <si>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</si>
  <si>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</si>
  <si>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</si>
  <si>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</si>
  <si>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</si>
  <si>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</si>
  <si>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</si>
  <si>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</si>
  <si>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</si>
  <si>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</si>
  <si>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</si>
  <si>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</si>
  <si>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</si>
  <si>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</si>
  <si>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</si>
  <si>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</si>
  <si>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</si>
  <si>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</si>
  <si>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</si>
  <si>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Breede River Winelands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</si>
  <si>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</si>
  <si>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</si>
  <si>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</si>
  <si>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</si>
  <si>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</si>
  <si>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</si>
  <si>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</si>
  <si>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</si>
  <si>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</si>
  <si>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</si>
  <si>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</si>
  <si>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</si>
  <si>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</si>
  <si>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</si>
  <si>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</si>
  <si>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</si>
  <si>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</si>
  <si>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</si>
  <si>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</si>
  <si>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</si>
  <si>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</si>
  <si>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</si>
  <si>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</si>
  <si>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</si>
  <si>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</si>
  <si>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</si>
  <si>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</si>
  <si>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</si>
  <si>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</si>
  <si>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</si>
  <si>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</si>
  <si>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</si>
  <si>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</si>
  <si>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</si>
  <si>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</si>
  <si>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</si>
  <si>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</si>
  <si>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 xml:space="preserve">Audited Outcome </t>
  </si>
  <si>
    <t>Total: Cacadu Municipalities</t>
  </si>
  <si>
    <t>Total: Amatole Municipalities</t>
  </si>
  <si>
    <t>Total: Chris Hani Municipalities</t>
  </si>
  <si>
    <t>Total: Ukhahlamba Municipalities</t>
  </si>
  <si>
    <t>Total: O.R Tambo Municipalities</t>
  </si>
  <si>
    <t>Total: Alfred Nzo Municipalities</t>
  </si>
  <si>
    <t>Total: Eastern Cape Municipalities</t>
  </si>
  <si>
    <t>Total: Xhariep Municipalities</t>
  </si>
  <si>
    <t>Total: Motheo Municipalities</t>
  </si>
  <si>
    <t>Total: Lejweleputswa Municipalities</t>
  </si>
  <si>
    <t>Total: Thabo Mofutsanyana Municipalities</t>
  </si>
  <si>
    <t xml:space="preserve"> </t>
  </si>
  <si>
    <t>Total: Fezile Dabi Municipalities</t>
  </si>
  <si>
    <t>Total: Free State Municipalities</t>
  </si>
  <si>
    <t>Total: Ugu Municipalities</t>
  </si>
  <si>
    <t>Total: uMgungundlovu Municipalities</t>
  </si>
  <si>
    <t>Total:Uthukela Municipalities</t>
  </si>
  <si>
    <t>Total: Umzinyathi Municipalities</t>
  </si>
  <si>
    <t>Total: Amajuba Municipalities</t>
  </si>
  <si>
    <t>Total: Zululand Municipalities</t>
  </si>
  <si>
    <t>Total: Umkhanyakude Municipalities</t>
  </si>
  <si>
    <t>Total: uThungulu Municipalities</t>
  </si>
  <si>
    <t>Total: iLembe Municipalities</t>
  </si>
  <si>
    <t>Total: Sisonke Municipalities</t>
  </si>
  <si>
    <t>Total: KwaZulu-Natal Municipalities</t>
  </si>
  <si>
    <t>Total: Mopani Municipalities</t>
  </si>
  <si>
    <t>Total: Vhembe Municipalities</t>
  </si>
  <si>
    <t>Total: Capricorn Municipalities</t>
  </si>
  <si>
    <t>Total: Waterberg Municipalities</t>
  </si>
  <si>
    <t>Total: Limpopo Municipalities</t>
  </si>
  <si>
    <t>Total: Gert Sibande Municipalities</t>
  </si>
  <si>
    <t>Total: Nkangala Municipalities</t>
  </si>
  <si>
    <t>Total: Ehlanzeni Municipalities</t>
  </si>
  <si>
    <t>Total: Mpumalanga Municipalities</t>
  </si>
  <si>
    <t>Total: Gauteng Municipalities</t>
  </si>
  <si>
    <t>Total: Kgalagadi Municipalities</t>
  </si>
  <si>
    <t>Total: Namakwa Municipalities</t>
  </si>
  <si>
    <t>Total: Karoo Municipalities</t>
  </si>
  <si>
    <t>Total: Siyanda Municipalities</t>
  </si>
  <si>
    <t>Total: Frances Baard Municipalities</t>
  </si>
  <si>
    <t>Total: Northern Cape Municipalities</t>
  </si>
  <si>
    <t>Total: Bojanala Platinum Municipalities</t>
  </si>
  <si>
    <t>Total: Central Municipalities</t>
  </si>
  <si>
    <t>Total: Bophirima Municipalities</t>
  </si>
  <si>
    <t>Total: Southern Municipalities</t>
  </si>
  <si>
    <t>Total: North West Municipalities</t>
  </si>
  <si>
    <t>Total: West Coast Municipalities</t>
  </si>
  <si>
    <t>Total: Cape Winelands Municipalities</t>
  </si>
  <si>
    <t>Total: Overberg Municipalities</t>
  </si>
  <si>
    <t>Total: Eden Municipalities</t>
  </si>
  <si>
    <t>Total: Central Karoo  Municipalities</t>
  </si>
  <si>
    <t>Total: Western Cape Municipalities</t>
  </si>
  <si>
    <t>Total: Sedibeng Municipalities</t>
  </si>
  <si>
    <t>Total: Metsweding Municipalities</t>
  </si>
  <si>
    <t>Total: West Rand Municipalities</t>
  </si>
  <si>
    <t>Pre-audited</t>
  </si>
  <si>
    <t>Original Budget*</t>
  </si>
  <si>
    <t>Adjusted Budget*</t>
  </si>
  <si>
    <t>Source: National Treasury Local Government Database</t>
  </si>
  <si>
    <t>Total: Greater Sekhukhune</t>
  </si>
  <si>
    <t>ANNEXURE N</t>
  </si>
  <si>
    <t>*Original and revised budgeted figures may have been revised after the previous publication</t>
  </si>
  <si>
    <t>GT484</t>
  </si>
  <si>
    <t>STATEMENT OF CAPITAL AND OPERATING EXPENDITURE AS AT 30 June 2009</t>
  </si>
  <si>
    <t>Year to Date: 30 June 2009 (Preliminary outcomes)</t>
  </si>
  <si>
    <t>Checks</t>
  </si>
  <si>
    <t>GT461</t>
  </si>
  <si>
    <t>GT462</t>
  </si>
  <si>
    <t>NMA</t>
  </si>
  <si>
    <t>EKU</t>
  </si>
  <si>
    <t>JHB</t>
  </si>
  <si>
    <t>TSH</t>
  </si>
  <si>
    <t>ETH</t>
  </si>
  <si>
    <t>CPT</t>
  </si>
  <si>
    <t>EC442</t>
  </si>
  <si>
    <t>EC441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</si>
  <si>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</si>
  <si>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</si>
  <si>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</si>
  <si>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</si>
  <si>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</si>
  <si>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</si>
  <si>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</si>
  <si>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</si>
  <si>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</si>
  <si>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</si>
  <si>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</si>
  <si>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</si>
  <si>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</si>
  <si>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</si>
  <si>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</si>
  <si>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</si>
  <si>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</si>
  <si>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</si>
  <si>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</si>
  <si>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</si>
  <si>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</si>
  <si>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</si>
  <si>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</si>
  <si>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</si>
  <si>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</si>
  <si>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</si>
  <si>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</si>
  <si>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</si>
  <si>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</si>
  <si>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</si>
  <si>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</si>
  <si>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</si>
  <si>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</si>
  <si>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</si>
  <si>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</si>
  <si>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</si>
  <si>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</si>
  <si>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</si>
  <si>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</si>
  <si>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</si>
  <si>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</si>
  <si>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</si>
  <si>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</si>
  <si>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</si>
  <si>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</si>
  <si>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</si>
  <si>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</si>
  <si>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</si>
  <si>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</si>
  <si>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</si>
  <si>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</si>
  <si>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</si>
  <si>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</si>
  <si>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</si>
  <si>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</si>
  <si>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</si>
  <si>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</si>
  <si>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</si>
  <si>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</si>
  <si>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</si>
  <si>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</si>
  <si>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</si>
  <si>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</si>
  <si>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</si>
  <si>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</si>
  <si>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</si>
  <si>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</si>
  <si>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</si>
  <si>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</si>
  <si>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</si>
  <si>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LIM473</t>
  </si>
  <si>
    <t>LIM474</t>
  </si>
  <si>
    <t>LIM471</t>
  </si>
  <si>
    <t>LIM472</t>
  </si>
  <si>
    <t>LIM475</t>
  </si>
</sst>
</file>

<file path=xl/styles.xml><?xml version="1.0" encoding="utf-8"?>
<styleSheet xmlns="http://schemas.openxmlformats.org/spreadsheetml/2006/main">
  <numFmts count="19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_);_(* \(#,##0\);_(* &quot;- &quot;?_);_(@_)"/>
    <numFmt numFmtId="173" formatCode="0.0%;\(0.0%\);_(* &quot;- &quot;?_);_(@_)"/>
    <numFmt numFmtId="174" formatCode="#\ ###\ ###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172" fontId="6" fillId="0" borderId="27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6" fillId="0" borderId="19" xfId="0" applyNumberFormat="1" applyFont="1" applyFill="1" applyBorder="1" applyAlignment="1" applyProtection="1">
      <alignment/>
      <protection/>
    </xf>
    <xf numFmtId="173" fontId="6" fillId="0" borderId="16" xfId="0" applyNumberFormat="1" applyFont="1" applyFill="1" applyBorder="1" applyAlignment="1" applyProtection="1">
      <alignment/>
      <protection/>
    </xf>
    <xf numFmtId="172" fontId="7" fillId="0" borderId="19" xfId="0" applyNumberFormat="1" applyFont="1" applyFill="1" applyBorder="1" applyAlignment="1" applyProtection="1">
      <alignment/>
      <protection/>
    </xf>
    <xf numFmtId="173" fontId="7" fillId="0" borderId="16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3" fontId="6" fillId="0" borderId="14" xfId="0" applyNumberFormat="1" applyFont="1" applyFill="1" applyBorder="1" applyAlignment="1" applyProtection="1">
      <alignment/>
      <protection/>
    </xf>
    <xf numFmtId="172" fontId="6" fillId="0" borderId="30" xfId="0" applyNumberFormat="1" applyFont="1" applyFill="1" applyBorder="1" applyAlignment="1" applyProtection="1">
      <alignment/>
      <protection/>
    </xf>
    <xf numFmtId="172" fontId="7" fillId="0" borderId="30" xfId="0" applyNumberFormat="1" applyFont="1" applyFill="1" applyBorder="1" applyAlignment="1" applyProtection="1">
      <alignment/>
      <protection/>
    </xf>
    <xf numFmtId="172" fontId="6" fillId="0" borderId="31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6" fillId="0" borderId="32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172" fontId="6" fillId="0" borderId="33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72" fontId="6" fillId="0" borderId="34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24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72" fontId="8" fillId="0" borderId="13" xfId="55" applyNumberFormat="1" applyFont="1" applyFill="1" applyBorder="1" applyAlignment="1" applyProtection="1">
      <alignment horizontal="left" indent="1"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9" fontId="0" fillId="0" borderId="0" xfId="58" applyFont="1" applyAlignment="1">
      <alignment/>
    </xf>
    <xf numFmtId="9" fontId="0" fillId="0" borderId="0" xfId="58" applyFont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172" fontId="6" fillId="0" borderId="28" xfId="0" applyNumberFormat="1" applyFont="1" applyFill="1" applyBorder="1" applyAlignment="1" applyProtection="1">
      <alignment/>
      <protection locked="0"/>
    </xf>
    <xf numFmtId="172" fontId="6" fillId="0" borderId="3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174" fontId="7" fillId="0" borderId="19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7" fillId="0" borderId="31" xfId="0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172" fontId="7" fillId="0" borderId="29" xfId="0" applyNumberFormat="1" applyFont="1" applyFill="1" applyBorder="1" applyAlignment="1" applyProtection="1">
      <alignment/>
      <protection/>
    </xf>
    <xf numFmtId="172" fontId="6" fillId="0" borderId="13" xfId="0" applyNumberFormat="1" applyFont="1" applyFill="1" applyBorder="1" applyAlignment="1" applyProtection="1">
      <alignment/>
      <protection locked="0"/>
    </xf>
    <xf numFmtId="172" fontId="7" fillId="0" borderId="13" xfId="0" applyNumberFormat="1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left" indent="1"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17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172" fontId="8" fillId="0" borderId="15" xfId="55" applyNumberFormat="1" applyFont="1" applyFill="1" applyBorder="1" applyAlignment="1" applyProtection="1">
      <alignment horizontal="left" indent="1"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32" xfId="0" applyNumberFormat="1" applyFont="1" applyFill="1" applyBorder="1" applyAlignment="1" applyProtection="1">
      <alignment/>
      <protection/>
    </xf>
    <xf numFmtId="172" fontId="7" fillId="0" borderId="34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33" xfId="0" applyNumberFormat="1" applyFont="1" applyFill="1" applyBorder="1" applyAlignment="1" applyProtection="1">
      <alignment/>
      <protection/>
    </xf>
    <xf numFmtId="173" fontId="7" fillId="0" borderId="1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left" indent="1"/>
    </xf>
    <xf numFmtId="17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03.%20High%20level%20summary%20Expenditure%20-%204th%20Q%20S71%20-%2025%20Aug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4.%20KZ%20-%20LGR%20Database%2008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1.%20KwaZulu-Natal%20-%204th%20Q%20S71%20-%2025%20Aug%20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5.%20LP%20-%20LGR%20Database%2008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2.%20Limpopo%20-%204th%20Q%20S71%20-%2025%20Aug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6.%20MP%20-%20LGR%20Database%2008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3.%20Mpumalanga%20-%204th%20Q%20S71%20-%2025%20Aug%20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7.%20NC%20-%20LGR%20Database%2008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4.%20Northern%20Cape%20-%204th%20Q%20S71%20-%2025%20Aug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8.%20NW%20-%20LGR%20Database%2008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9.%20WC%20-%20LGR%20Database%20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ZSum%20-%20LGR%20Database%2008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6.%20Western%20Cape%20-%204th%20Q%20S71%20-%2025%20Aug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1.%20EC%20-%20LGR%20Database%2008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08.%20Eastern%20Cape%20-%204th%20Q%20S71%20-%2025%20Aug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2.%20FS%20-%20LGR%20Database%2008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09.%20Free%20State%20-%204th%20Q%20S71%20-%2025%20Aug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AFS%202008-09\03.%20GT%20-%20LGR%20Database%2008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0.%20Gauteng%20-%204th%20Q%20S71%20-%2025%20Aug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4th%20Quarter\06.%20Final\15.%20North%20West%20-%204th%20Q%20S71%20-%2025%20Aug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er Province"/>
      <sheetName val="Summary per Metro"/>
      <sheetName val="Summary per Top 21"/>
      <sheetName val="EC"/>
      <sheetName val="FS"/>
      <sheetName val="GT"/>
      <sheetName val="KZ"/>
      <sheetName val="LP"/>
      <sheetName val="MP"/>
      <sheetName val="NC"/>
      <sheetName val="NW"/>
      <sheetName val="WC"/>
    </sheetNames>
    <sheetDataSet>
      <sheetData sheetId="0">
        <row r="18">
          <cell r="Z18">
            <v>125370681</v>
          </cell>
          <cell r="AA18">
            <v>39577441</v>
          </cell>
          <cell r="AB18">
            <v>164948122</v>
          </cell>
        </row>
      </sheetData>
      <sheetData sheetId="1">
        <row r="15">
          <cell r="Z15">
            <v>76659292</v>
          </cell>
          <cell r="AA15">
            <v>24766827</v>
          </cell>
          <cell r="AB15">
            <v>101426119</v>
          </cell>
        </row>
      </sheetData>
      <sheetData sheetId="3">
        <row r="61">
          <cell r="Z61">
            <v>8911125</v>
          </cell>
          <cell r="AA61">
            <v>4315091</v>
          </cell>
          <cell r="AB61">
            <v>13226216</v>
          </cell>
        </row>
      </sheetData>
      <sheetData sheetId="4">
        <row r="39">
          <cell r="Z39">
            <v>5208865</v>
          </cell>
          <cell r="AA39">
            <v>1156581</v>
          </cell>
          <cell r="AB39">
            <v>6365446</v>
          </cell>
        </row>
      </sheetData>
      <sheetData sheetId="5">
        <row r="27">
          <cell r="Z27">
            <v>47425228</v>
          </cell>
          <cell r="AA27">
            <v>11755036</v>
          </cell>
          <cell r="AB27">
            <v>59180264</v>
          </cell>
        </row>
      </sheetData>
      <sheetData sheetId="6">
        <row r="81">
          <cell r="Z81">
            <v>22413298</v>
          </cell>
          <cell r="AA81">
            <v>9192893</v>
          </cell>
          <cell r="AB81">
            <v>31606191</v>
          </cell>
        </row>
      </sheetData>
      <sheetData sheetId="7">
        <row r="44">
          <cell r="Z44">
            <v>4773176</v>
          </cell>
          <cell r="AA44">
            <v>2731824</v>
          </cell>
          <cell r="AB44">
            <v>7505000</v>
          </cell>
        </row>
      </sheetData>
      <sheetData sheetId="8">
        <row r="33">
          <cell r="Z33">
            <v>5011372</v>
          </cell>
          <cell r="AA33">
            <v>1804190</v>
          </cell>
          <cell r="AB33">
            <v>6815562</v>
          </cell>
        </row>
      </sheetData>
      <sheetData sheetId="9">
        <row r="46">
          <cell r="Z46">
            <v>2113248</v>
          </cell>
          <cell r="AA46">
            <v>618288</v>
          </cell>
          <cell r="AB46">
            <v>2731536</v>
          </cell>
        </row>
      </sheetData>
      <sheetData sheetId="10">
        <row r="38">
          <cell r="AA38">
            <v>1332923</v>
          </cell>
          <cell r="AB38">
            <v>6524507</v>
          </cell>
        </row>
      </sheetData>
      <sheetData sheetId="11">
        <row r="45">
          <cell r="Z45">
            <v>24322482</v>
          </cell>
          <cell r="AA45">
            <v>6670615</v>
          </cell>
          <cell r="AB45">
            <v>30993097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Z Category"/>
      <sheetName val="Summary"/>
      <sheetName val="KZ Category A"/>
      <sheetName val="KZ Category B"/>
      <sheetName val="KZ Category C"/>
      <sheetName val="KZN000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5">
        <row r="53">
          <cell r="N53">
            <v>14288394</v>
          </cell>
          <cell r="O53">
            <v>14773621</v>
          </cell>
          <cell r="P53">
            <v>14489373</v>
          </cell>
        </row>
        <row r="54">
          <cell r="N54">
            <v>5929687</v>
          </cell>
          <cell r="O54">
            <v>5929687</v>
          </cell>
          <cell r="P54">
            <v>5827672</v>
          </cell>
        </row>
      </sheetData>
      <sheetData sheetId="6">
        <row r="53">
          <cell r="N53">
            <v>24857</v>
          </cell>
          <cell r="O53">
            <v>24857</v>
          </cell>
          <cell r="P53">
            <v>29411</v>
          </cell>
        </row>
        <row r="54">
          <cell r="N54">
            <v>20467</v>
          </cell>
          <cell r="O54">
            <v>20467</v>
          </cell>
          <cell r="P54">
            <v>1625</v>
          </cell>
        </row>
      </sheetData>
      <sheetData sheetId="7">
        <row r="53">
          <cell r="N53">
            <v>76244</v>
          </cell>
          <cell r="O53">
            <v>76244</v>
          </cell>
          <cell r="P53">
            <v>127922.682</v>
          </cell>
        </row>
        <row r="54">
          <cell r="N54">
            <v>54270</v>
          </cell>
          <cell r="O54">
            <v>54270</v>
          </cell>
          <cell r="P54">
            <v>43712</v>
          </cell>
        </row>
      </sheetData>
      <sheetData sheetId="8">
        <row r="53">
          <cell r="N53">
            <v>28944</v>
          </cell>
          <cell r="O53">
            <v>28944</v>
          </cell>
          <cell r="P53">
            <v>54776</v>
          </cell>
        </row>
        <row r="54">
          <cell r="N54">
            <v>41577</v>
          </cell>
          <cell r="O54">
            <v>41577</v>
          </cell>
          <cell r="P54">
            <v>26840</v>
          </cell>
        </row>
      </sheetData>
      <sheetData sheetId="9">
        <row r="53">
          <cell r="N53">
            <v>43872</v>
          </cell>
          <cell r="O53">
            <v>43872</v>
          </cell>
          <cell r="P53">
            <v>51853</v>
          </cell>
        </row>
        <row r="54">
          <cell r="N54">
            <v>25797</v>
          </cell>
          <cell r="O54">
            <v>25797</v>
          </cell>
          <cell r="P54">
            <v>14257</v>
          </cell>
        </row>
      </sheetData>
      <sheetData sheetId="10">
        <row r="53">
          <cell r="N53">
            <v>18137</v>
          </cell>
          <cell r="O53">
            <v>18137</v>
          </cell>
          <cell r="P53">
            <v>13251</v>
          </cell>
        </row>
        <row r="54">
          <cell r="N54">
            <v>5840</v>
          </cell>
          <cell r="O54">
            <v>5840</v>
          </cell>
          <cell r="P54">
            <v>9221</v>
          </cell>
        </row>
      </sheetData>
      <sheetData sheetId="11">
        <row r="53">
          <cell r="N53">
            <v>342922</v>
          </cell>
          <cell r="O53">
            <v>342922</v>
          </cell>
          <cell r="P53">
            <v>380081</v>
          </cell>
        </row>
        <row r="54">
          <cell r="N54">
            <v>126532</v>
          </cell>
          <cell r="O54">
            <v>126532</v>
          </cell>
          <cell r="P54">
            <v>71828</v>
          </cell>
        </row>
      </sheetData>
      <sheetData sheetId="12">
        <row r="53">
          <cell r="N53">
            <v>452333</v>
          </cell>
          <cell r="O53">
            <v>452333</v>
          </cell>
          <cell r="P53">
            <v>641724</v>
          </cell>
        </row>
        <row r="54">
          <cell r="N54">
            <v>409247</v>
          </cell>
          <cell r="O54">
            <v>409247</v>
          </cell>
          <cell r="P54">
            <v>232797</v>
          </cell>
        </row>
      </sheetData>
      <sheetData sheetId="13">
        <row r="53">
          <cell r="N53">
            <v>59553</v>
          </cell>
          <cell r="O53">
            <v>59553</v>
          </cell>
          <cell r="P53">
            <v>47745</v>
          </cell>
        </row>
        <row r="54">
          <cell r="N54">
            <v>39778</v>
          </cell>
          <cell r="O54">
            <v>39778</v>
          </cell>
          <cell r="P54">
            <v>14176</v>
          </cell>
        </row>
      </sheetData>
      <sheetData sheetId="14">
        <row r="53">
          <cell r="N53">
            <v>211795</v>
          </cell>
          <cell r="O53">
            <v>214754</v>
          </cell>
          <cell r="P53">
            <v>161279</v>
          </cell>
        </row>
        <row r="54">
          <cell r="N54">
            <v>65979</v>
          </cell>
          <cell r="O54">
            <v>65979</v>
          </cell>
          <cell r="P54">
            <v>26390</v>
          </cell>
        </row>
      </sheetData>
      <sheetData sheetId="15">
        <row r="53">
          <cell r="N53">
            <v>56161</v>
          </cell>
          <cell r="O53">
            <v>56161</v>
          </cell>
          <cell r="P53">
            <v>44794</v>
          </cell>
        </row>
        <row r="54">
          <cell r="N54">
            <v>17376</v>
          </cell>
          <cell r="O54">
            <v>17376</v>
          </cell>
          <cell r="P54">
            <v>18133</v>
          </cell>
        </row>
      </sheetData>
      <sheetData sheetId="16">
        <row r="53">
          <cell r="N53">
            <v>17891</v>
          </cell>
          <cell r="O53">
            <v>17891</v>
          </cell>
          <cell r="P53">
            <v>8281</v>
          </cell>
        </row>
        <row r="54">
          <cell r="N54">
            <v>4464</v>
          </cell>
          <cell r="O54">
            <v>4464</v>
          </cell>
          <cell r="P54">
            <v>2139</v>
          </cell>
        </row>
      </sheetData>
      <sheetData sheetId="17">
        <row r="53">
          <cell r="N53">
            <v>1897364</v>
          </cell>
          <cell r="O53">
            <v>1943112</v>
          </cell>
          <cell r="P53">
            <v>2087027</v>
          </cell>
        </row>
        <row r="54">
          <cell r="N54">
            <v>236817</v>
          </cell>
          <cell r="O54">
            <v>323302</v>
          </cell>
          <cell r="P54">
            <v>298093</v>
          </cell>
        </row>
      </sheetData>
      <sheetData sheetId="18">
        <row r="53">
          <cell r="N53">
            <v>29780</v>
          </cell>
          <cell r="O53">
            <v>29780</v>
          </cell>
          <cell r="P53">
            <v>26127</v>
          </cell>
        </row>
        <row r="54">
          <cell r="N54">
            <v>9708</v>
          </cell>
          <cell r="O54">
            <v>9708</v>
          </cell>
          <cell r="P54">
            <v>0</v>
          </cell>
        </row>
      </sheetData>
      <sheetData sheetId="19">
        <row r="53">
          <cell r="N53">
            <v>34503</v>
          </cell>
          <cell r="O53">
            <v>30277</v>
          </cell>
          <cell r="P53">
            <v>30989</v>
          </cell>
        </row>
        <row r="54">
          <cell r="N54">
            <v>14291</v>
          </cell>
          <cell r="O54">
            <v>9168</v>
          </cell>
          <cell r="P54">
            <v>5737</v>
          </cell>
        </row>
      </sheetData>
      <sheetData sheetId="20">
        <row r="53">
          <cell r="N53">
            <v>225700</v>
          </cell>
          <cell r="O53">
            <v>225700</v>
          </cell>
          <cell r="P53">
            <v>343980</v>
          </cell>
        </row>
        <row r="54">
          <cell r="N54">
            <v>133415</v>
          </cell>
          <cell r="O54">
            <v>133415</v>
          </cell>
          <cell r="P54">
            <v>70982</v>
          </cell>
        </row>
      </sheetData>
      <sheetData sheetId="21">
        <row r="53">
          <cell r="N53">
            <v>265114</v>
          </cell>
          <cell r="O53">
            <v>280043</v>
          </cell>
          <cell r="P53">
            <v>308417</v>
          </cell>
        </row>
        <row r="54">
          <cell r="N54">
            <v>61650</v>
          </cell>
          <cell r="O54">
            <v>63653</v>
          </cell>
          <cell r="P54">
            <v>50759</v>
          </cell>
        </row>
      </sheetData>
      <sheetData sheetId="22">
        <row r="53">
          <cell r="N53">
            <v>26978</v>
          </cell>
          <cell r="O53">
            <v>26978</v>
          </cell>
          <cell r="P53">
            <v>24917</v>
          </cell>
        </row>
        <row r="54">
          <cell r="N54">
            <v>9133</v>
          </cell>
          <cell r="O54">
            <v>9133</v>
          </cell>
          <cell r="P54">
            <v>11618</v>
          </cell>
        </row>
      </sheetData>
      <sheetData sheetId="23">
        <row r="53">
          <cell r="N53">
            <v>136413</v>
          </cell>
          <cell r="O53">
            <v>136413</v>
          </cell>
          <cell r="P53">
            <v>156647</v>
          </cell>
        </row>
        <row r="54">
          <cell r="N54">
            <v>75806</v>
          </cell>
          <cell r="O54">
            <v>75806</v>
          </cell>
          <cell r="P54">
            <v>20451</v>
          </cell>
        </row>
      </sheetData>
      <sheetData sheetId="24">
        <row r="53">
          <cell r="N53">
            <v>69382</v>
          </cell>
          <cell r="O53">
            <v>69382</v>
          </cell>
          <cell r="P53">
            <v>98903</v>
          </cell>
        </row>
        <row r="54">
          <cell r="N54">
            <v>10884</v>
          </cell>
          <cell r="O54">
            <v>10884</v>
          </cell>
          <cell r="P54">
            <v>16741</v>
          </cell>
        </row>
      </sheetData>
      <sheetData sheetId="25">
        <row r="53">
          <cell r="N53">
            <v>26239</v>
          </cell>
          <cell r="O53">
            <v>40370</v>
          </cell>
          <cell r="P53">
            <v>40287</v>
          </cell>
        </row>
        <row r="54">
          <cell r="N54">
            <v>22085</v>
          </cell>
          <cell r="O54">
            <v>11682</v>
          </cell>
          <cell r="P54">
            <v>10869</v>
          </cell>
        </row>
      </sheetData>
      <sheetData sheetId="26">
        <row r="53">
          <cell r="N53">
            <v>264148</v>
          </cell>
          <cell r="O53">
            <v>264148</v>
          </cell>
          <cell r="P53">
            <v>399537</v>
          </cell>
        </row>
        <row r="54">
          <cell r="N54">
            <v>91828</v>
          </cell>
          <cell r="O54">
            <v>91828</v>
          </cell>
          <cell r="P54">
            <v>57413</v>
          </cell>
        </row>
      </sheetData>
      <sheetData sheetId="27">
        <row r="53">
          <cell r="N53">
            <v>103181</v>
          </cell>
          <cell r="O53">
            <v>103181</v>
          </cell>
          <cell r="P53">
            <v>132322</v>
          </cell>
        </row>
        <row r="54">
          <cell r="N54">
            <v>37750</v>
          </cell>
          <cell r="O54">
            <v>37750</v>
          </cell>
          <cell r="P54">
            <v>7662</v>
          </cell>
        </row>
      </sheetData>
      <sheetData sheetId="28">
        <row r="53">
          <cell r="N53">
            <v>34986</v>
          </cell>
          <cell r="O53">
            <v>34986</v>
          </cell>
          <cell r="P53">
            <v>34845</v>
          </cell>
        </row>
        <row r="54">
          <cell r="N54">
            <v>13205</v>
          </cell>
          <cell r="O54">
            <v>0</v>
          </cell>
          <cell r="P54">
            <v>44</v>
          </cell>
        </row>
      </sheetData>
      <sheetData sheetId="29">
        <row r="53">
          <cell r="N53">
            <v>33105</v>
          </cell>
          <cell r="O53">
            <v>33105</v>
          </cell>
          <cell r="P53">
            <v>43812</v>
          </cell>
        </row>
        <row r="54">
          <cell r="N54">
            <v>13217</v>
          </cell>
          <cell r="O54">
            <v>13217</v>
          </cell>
          <cell r="P54">
            <v>12883</v>
          </cell>
        </row>
      </sheetData>
      <sheetData sheetId="30">
        <row r="53">
          <cell r="N53">
            <v>69938</v>
          </cell>
          <cell r="O53">
            <v>69938</v>
          </cell>
          <cell r="P53">
            <v>71871</v>
          </cell>
        </row>
        <row r="54">
          <cell r="N54">
            <v>54849</v>
          </cell>
          <cell r="O54">
            <v>54849</v>
          </cell>
          <cell r="P54">
            <v>29614</v>
          </cell>
        </row>
      </sheetData>
      <sheetData sheetId="31">
        <row r="53">
          <cell r="N53">
            <v>119875</v>
          </cell>
          <cell r="O53">
            <v>119875</v>
          </cell>
          <cell r="P53">
            <v>267162</v>
          </cell>
        </row>
        <row r="54">
          <cell r="N54">
            <v>105063</v>
          </cell>
          <cell r="O54">
            <v>105063</v>
          </cell>
          <cell r="P54">
            <v>10151</v>
          </cell>
        </row>
      </sheetData>
      <sheetData sheetId="32">
        <row r="53">
          <cell r="N53">
            <v>779021</v>
          </cell>
          <cell r="O53">
            <v>779021</v>
          </cell>
          <cell r="P53">
            <v>755774.648</v>
          </cell>
        </row>
        <row r="54">
          <cell r="N54">
            <v>80246</v>
          </cell>
          <cell r="O54">
            <v>80246</v>
          </cell>
          <cell r="P54">
            <v>41484</v>
          </cell>
        </row>
      </sheetData>
      <sheetData sheetId="33">
        <row r="53">
          <cell r="N53">
            <v>25751</v>
          </cell>
          <cell r="O53">
            <v>15626</v>
          </cell>
          <cell r="P53">
            <v>20524</v>
          </cell>
        </row>
        <row r="54">
          <cell r="N54">
            <v>4047</v>
          </cell>
          <cell r="O54">
            <v>3776</v>
          </cell>
          <cell r="P54">
            <v>3969</v>
          </cell>
        </row>
      </sheetData>
      <sheetData sheetId="34">
        <row r="53">
          <cell r="N53">
            <v>35309</v>
          </cell>
          <cell r="O53">
            <v>35309</v>
          </cell>
          <cell r="P53">
            <v>35157</v>
          </cell>
        </row>
        <row r="54">
          <cell r="N54">
            <v>12089</v>
          </cell>
          <cell r="O54">
            <v>12089</v>
          </cell>
          <cell r="P54">
            <v>305</v>
          </cell>
        </row>
      </sheetData>
      <sheetData sheetId="35">
        <row r="53">
          <cell r="N53">
            <v>81187</v>
          </cell>
          <cell r="O53">
            <v>81187</v>
          </cell>
          <cell r="P53">
            <v>125396</v>
          </cell>
        </row>
        <row r="54">
          <cell r="N54">
            <v>41541</v>
          </cell>
          <cell r="O54">
            <v>41541</v>
          </cell>
          <cell r="P54">
            <v>20980</v>
          </cell>
        </row>
      </sheetData>
      <sheetData sheetId="36">
        <row r="53">
          <cell r="N53">
            <v>38522</v>
          </cell>
          <cell r="O53">
            <v>38522</v>
          </cell>
          <cell r="P53">
            <v>45731</v>
          </cell>
        </row>
        <row r="54">
          <cell r="N54">
            <v>8830</v>
          </cell>
          <cell r="O54">
            <v>8830</v>
          </cell>
          <cell r="P54">
            <v>4583</v>
          </cell>
        </row>
      </sheetData>
      <sheetData sheetId="37">
        <row r="53">
          <cell r="N53">
            <v>64074</v>
          </cell>
          <cell r="O53">
            <v>64074</v>
          </cell>
          <cell r="P53">
            <v>63542</v>
          </cell>
        </row>
        <row r="54">
          <cell r="N54">
            <v>14740</v>
          </cell>
          <cell r="O54">
            <v>14740</v>
          </cell>
          <cell r="P54">
            <v>8463</v>
          </cell>
        </row>
      </sheetData>
      <sheetData sheetId="38">
        <row r="53">
          <cell r="N53">
            <v>164179</v>
          </cell>
          <cell r="O53">
            <v>175321</v>
          </cell>
          <cell r="P53">
            <v>173605</v>
          </cell>
        </row>
        <row r="54">
          <cell r="N54">
            <v>195085</v>
          </cell>
          <cell r="O54">
            <v>199341</v>
          </cell>
          <cell r="P54">
            <v>46772</v>
          </cell>
        </row>
      </sheetData>
      <sheetData sheetId="39">
        <row r="53">
          <cell r="N53">
            <v>32207</v>
          </cell>
          <cell r="O53">
            <v>32207</v>
          </cell>
          <cell r="P53">
            <v>42725</v>
          </cell>
        </row>
        <row r="54">
          <cell r="N54">
            <v>8842</v>
          </cell>
          <cell r="O54">
            <v>8842</v>
          </cell>
          <cell r="P54">
            <v>13105</v>
          </cell>
        </row>
      </sheetData>
      <sheetData sheetId="40">
        <row r="53">
          <cell r="N53">
            <v>95055</v>
          </cell>
          <cell r="O53">
            <v>95055</v>
          </cell>
          <cell r="P53">
            <v>101781</v>
          </cell>
        </row>
        <row r="54">
          <cell r="N54">
            <v>28677</v>
          </cell>
          <cell r="O54">
            <v>28677</v>
          </cell>
          <cell r="P54">
            <v>15913</v>
          </cell>
        </row>
      </sheetData>
      <sheetData sheetId="41">
        <row r="53">
          <cell r="N53">
            <v>202913</v>
          </cell>
          <cell r="O53">
            <v>202913</v>
          </cell>
          <cell r="P53">
            <v>267364</v>
          </cell>
        </row>
        <row r="54">
          <cell r="N54">
            <v>239241</v>
          </cell>
          <cell r="O54">
            <v>239241</v>
          </cell>
          <cell r="P54">
            <v>185374</v>
          </cell>
        </row>
      </sheetData>
      <sheetData sheetId="42">
        <row r="53">
          <cell r="N53">
            <v>27845</v>
          </cell>
          <cell r="O53">
            <v>28278</v>
          </cell>
          <cell r="P53">
            <v>30049</v>
          </cell>
        </row>
        <row r="54">
          <cell r="N54">
            <v>14442</v>
          </cell>
          <cell r="O54">
            <v>18895</v>
          </cell>
          <cell r="P54">
            <v>7310</v>
          </cell>
        </row>
      </sheetData>
      <sheetData sheetId="43">
        <row r="53">
          <cell r="N53">
            <v>31780</v>
          </cell>
          <cell r="O53">
            <v>31780</v>
          </cell>
          <cell r="P53">
            <v>38079</v>
          </cell>
        </row>
        <row r="54">
          <cell r="N54">
            <v>17098</v>
          </cell>
          <cell r="O54">
            <v>17098</v>
          </cell>
          <cell r="P54">
            <v>10640</v>
          </cell>
        </row>
      </sheetData>
      <sheetData sheetId="44">
        <row r="53">
          <cell r="N53">
            <v>13717</v>
          </cell>
          <cell r="O53">
            <v>13717</v>
          </cell>
          <cell r="P53">
            <v>20064</v>
          </cell>
        </row>
        <row r="54">
          <cell r="N54">
            <v>6564</v>
          </cell>
          <cell r="O54">
            <v>6564</v>
          </cell>
          <cell r="P54">
            <v>3854</v>
          </cell>
        </row>
      </sheetData>
      <sheetData sheetId="45">
        <row r="53">
          <cell r="N53">
            <v>30694</v>
          </cell>
          <cell r="O53">
            <v>30694</v>
          </cell>
          <cell r="P53">
            <v>45054</v>
          </cell>
        </row>
        <row r="54">
          <cell r="N54">
            <v>15664</v>
          </cell>
          <cell r="O54">
            <v>15664</v>
          </cell>
          <cell r="P54">
            <v>15811</v>
          </cell>
        </row>
      </sheetData>
      <sheetData sheetId="46">
        <row r="53">
          <cell r="N53">
            <v>29884</v>
          </cell>
          <cell r="O53">
            <v>29884</v>
          </cell>
          <cell r="P53">
            <v>32826</v>
          </cell>
        </row>
        <row r="54">
          <cell r="N54">
            <v>3989</v>
          </cell>
          <cell r="O54">
            <v>3989</v>
          </cell>
          <cell r="P54">
            <v>2056</v>
          </cell>
        </row>
      </sheetData>
      <sheetData sheetId="47">
        <row r="53">
          <cell r="N53">
            <v>138124</v>
          </cell>
          <cell r="O53">
            <v>138124</v>
          </cell>
          <cell r="P53">
            <v>190923</v>
          </cell>
        </row>
        <row r="54">
          <cell r="N54">
            <v>231541</v>
          </cell>
          <cell r="O54">
            <v>231541</v>
          </cell>
          <cell r="P54">
            <v>105942</v>
          </cell>
        </row>
      </sheetData>
      <sheetData sheetId="48">
        <row r="53">
          <cell r="N53">
            <v>45381</v>
          </cell>
          <cell r="O53">
            <v>45381</v>
          </cell>
          <cell r="P53">
            <v>34107</v>
          </cell>
        </row>
        <row r="54">
          <cell r="N54">
            <v>12147</v>
          </cell>
          <cell r="O54">
            <v>12147</v>
          </cell>
          <cell r="P54">
            <v>294</v>
          </cell>
        </row>
      </sheetData>
      <sheetData sheetId="49">
        <row r="53">
          <cell r="N53">
            <v>1064916</v>
          </cell>
          <cell r="O53">
            <v>1240646</v>
          </cell>
          <cell r="P53">
            <v>1083299</v>
          </cell>
        </row>
        <row r="54">
          <cell r="N54">
            <v>559468</v>
          </cell>
          <cell r="O54">
            <v>559468</v>
          </cell>
          <cell r="P54">
            <v>412993</v>
          </cell>
        </row>
      </sheetData>
      <sheetData sheetId="50">
        <row r="53">
          <cell r="N53">
            <v>11484</v>
          </cell>
          <cell r="O53">
            <v>11484</v>
          </cell>
          <cell r="P53">
            <v>14525</v>
          </cell>
        </row>
        <row r="54">
          <cell r="N54">
            <v>5307</v>
          </cell>
          <cell r="O54">
            <v>5307</v>
          </cell>
          <cell r="P54">
            <v>1079</v>
          </cell>
        </row>
      </sheetData>
      <sheetData sheetId="51">
        <row r="53">
          <cell r="N53">
            <v>108013</v>
          </cell>
          <cell r="O53">
            <v>120030</v>
          </cell>
          <cell r="P53">
            <v>113692</v>
          </cell>
        </row>
        <row r="54">
          <cell r="N54">
            <v>36510</v>
          </cell>
          <cell r="O54">
            <v>28094</v>
          </cell>
          <cell r="P54">
            <v>23690</v>
          </cell>
        </row>
      </sheetData>
      <sheetData sheetId="52">
        <row r="53">
          <cell r="N53">
            <v>32082</v>
          </cell>
          <cell r="O53">
            <v>32992</v>
          </cell>
          <cell r="P53">
            <v>42121</v>
          </cell>
        </row>
        <row r="54">
          <cell r="N54">
            <v>6490</v>
          </cell>
          <cell r="O54">
            <v>6490</v>
          </cell>
          <cell r="P54">
            <v>11483</v>
          </cell>
        </row>
      </sheetData>
      <sheetData sheetId="53">
        <row r="53">
          <cell r="N53">
            <v>22428</v>
          </cell>
          <cell r="O53">
            <v>22428</v>
          </cell>
          <cell r="P53">
            <v>27334</v>
          </cell>
        </row>
        <row r="54">
          <cell r="N54">
            <v>8406</v>
          </cell>
          <cell r="O54">
            <v>8406</v>
          </cell>
          <cell r="P54">
            <v>11470</v>
          </cell>
        </row>
      </sheetData>
      <sheetData sheetId="54">
        <row r="53">
          <cell r="N53">
            <v>274799</v>
          </cell>
          <cell r="O53">
            <v>405364</v>
          </cell>
          <cell r="P53">
            <v>326952</v>
          </cell>
        </row>
        <row r="54">
          <cell r="N54">
            <v>170894</v>
          </cell>
          <cell r="O54">
            <v>263403</v>
          </cell>
          <cell r="P54">
            <v>155060</v>
          </cell>
        </row>
      </sheetData>
      <sheetData sheetId="55">
        <row r="53">
          <cell r="N53">
            <v>61870</v>
          </cell>
          <cell r="O53">
            <v>62275</v>
          </cell>
          <cell r="P53">
            <v>82783</v>
          </cell>
        </row>
        <row r="54">
          <cell r="N54">
            <v>65041</v>
          </cell>
          <cell r="O54">
            <v>0</v>
          </cell>
          <cell r="P54">
            <v>16459</v>
          </cell>
        </row>
      </sheetData>
      <sheetData sheetId="56">
        <row r="53">
          <cell r="N53">
            <v>645993</v>
          </cell>
          <cell r="O53">
            <v>679939</v>
          </cell>
          <cell r="P53">
            <v>441109</v>
          </cell>
        </row>
        <row r="54">
          <cell r="N54">
            <v>300957</v>
          </cell>
          <cell r="O54">
            <v>166239</v>
          </cell>
          <cell r="P54">
            <v>85351</v>
          </cell>
        </row>
      </sheetData>
      <sheetData sheetId="57">
        <row r="53">
          <cell r="N53">
            <v>20792</v>
          </cell>
          <cell r="O53">
            <v>20792</v>
          </cell>
          <cell r="P53">
            <v>41919</v>
          </cell>
        </row>
        <row r="54">
          <cell r="N54">
            <v>15423</v>
          </cell>
          <cell r="O54">
            <v>15423</v>
          </cell>
          <cell r="P54">
            <v>14933</v>
          </cell>
        </row>
      </sheetData>
      <sheetData sheetId="58">
        <row r="53">
          <cell r="N53">
            <v>22616</v>
          </cell>
          <cell r="O53">
            <v>22616</v>
          </cell>
          <cell r="P53">
            <v>23889</v>
          </cell>
        </row>
        <row r="54">
          <cell r="N54">
            <v>9202</v>
          </cell>
          <cell r="O54">
            <v>9202</v>
          </cell>
          <cell r="P54">
            <v>20733</v>
          </cell>
        </row>
      </sheetData>
      <sheetData sheetId="59">
        <row r="53">
          <cell r="N53">
            <v>210743</v>
          </cell>
          <cell r="O53">
            <v>210743</v>
          </cell>
          <cell r="P53">
            <v>229982</v>
          </cell>
        </row>
        <row r="54">
          <cell r="N54">
            <v>149722</v>
          </cell>
          <cell r="O54">
            <v>149722</v>
          </cell>
          <cell r="P54">
            <v>114437</v>
          </cell>
        </row>
      </sheetData>
      <sheetData sheetId="60">
        <row r="53">
          <cell r="N53">
            <v>34209</v>
          </cell>
          <cell r="O53">
            <v>34209</v>
          </cell>
          <cell r="P53">
            <v>32548</v>
          </cell>
        </row>
        <row r="54">
          <cell r="N54">
            <v>46453</v>
          </cell>
          <cell r="O54">
            <v>46453</v>
          </cell>
          <cell r="P54">
            <v>14050</v>
          </cell>
        </row>
      </sheetData>
      <sheetData sheetId="61">
        <row r="53">
          <cell r="N53">
            <v>18091</v>
          </cell>
          <cell r="O53">
            <v>18091</v>
          </cell>
          <cell r="P53">
            <v>41740</v>
          </cell>
        </row>
        <row r="54">
          <cell r="N54">
            <v>54510</v>
          </cell>
          <cell r="O54">
            <v>54510</v>
          </cell>
          <cell r="P54">
            <v>2947</v>
          </cell>
        </row>
      </sheetData>
      <sheetData sheetId="62">
        <row r="53">
          <cell r="N53">
            <v>113919</v>
          </cell>
          <cell r="O53">
            <v>119267</v>
          </cell>
          <cell r="P53">
            <v>142663</v>
          </cell>
        </row>
        <row r="54">
          <cell r="N54">
            <v>61039</v>
          </cell>
          <cell r="O54">
            <v>64039</v>
          </cell>
          <cell r="P54">
            <v>40349</v>
          </cell>
        </row>
      </sheetData>
      <sheetData sheetId="63">
        <row r="53">
          <cell r="N53">
            <v>38590</v>
          </cell>
          <cell r="O53">
            <v>38590</v>
          </cell>
          <cell r="P53">
            <v>22998</v>
          </cell>
        </row>
        <row r="54">
          <cell r="N54">
            <v>55666</v>
          </cell>
          <cell r="O54">
            <v>55666</v>
          </cell>
          <cell r="P54">
            <v>6932</v>
          </cell>
        </row>
      </sheetData>
      <sheetData sheetId="64">
        <row r="53">
          <cell r="N53">
            <v>56302</v>
          </cell>
          <cell r="O53">
            <v>56302</v>
          </cell>
          <cell r="P53">
            <v>66012</v>
          </cell>
        </row>
        <row r="54">
          <cell r="N54">
            <v>78003</v>
          </cell>
          <cell r="O54">
            <v>78003</v>
          </cell>
          <cell r="P54">
            <v>12352</v>
          </cell>
        </row>
      </sheetData>
      <sheetData sheetId="65">
        <row r="53">
          <cell r="N53">
            <v>124608</v>
          </cell>
          <cell r="O53">
            <v>124608</v>
          </cell>
          <cell r="P53">
            <v>136672</v>
          </cell>
        </row>
        <row r="54">
          <cell r="N54">
            <v>136403</v>
          </cell>
          <cell r="O54">
            <v>136403</v>
          </cell>
          <cell r="P54">
            <v>118026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KZN000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1">
        <row r="52">
          <cell r="M52">
            <v>13376853</v>
          </cell>
        </row>
        <row r="53">
          <cell r="M53">
            <v>6303048</v>
          </cell>
        </row>
      </sheetData>
      <sheetData sheetId="2">
        <row r="52">
          <cell r="M52">
            <v>21971</v>
          </cell>
        </row>
        <row r="53">
          <cell r="M53">
            <v>10225</v>
          </cell>
        </row>
      </sheetData>
      <sheetData sheetId="3">
        <row r="52">
          <cell r="M52">
            <v>42800</v>
          </cell>
        </row>
        <row r="53">
          <cell r="M53">
            <v>90113</v>
          </cell>
        </row>
      </sheetData>
      <sheetData sheetId="4">
        <row r="52">
          <cell r="M52">
            <v>51030</v>
          </cell>
        </row>
        <row r="53">
          <cell r="M53">
            <v>29443</v>
          </cell>
        </row>
      </sheetData>
      <sheetData sheetId="5">
        <row r="52">
          <cell r="M52">
            <v>44623</v>
          </cell>
        </row>
        <row r="53">
          <cell r="M53">
            <v>7984</v>
          </cell>
        </row>
      </sheetData>
      <sheetData sheetId="6">
        <row r="52">
          <cell r="M52">
            <v>11313</v>
          </cell>
        </row>
        <row r="53">
          <cell r="M53">
            <v>6628</v>
          </cell>
        </row>
      </sheetData>
      <sheetData sheetId="7">
        <row r="52">
          <cell r="M52">
            <v>308086</v>
          </cell>
        </row>
        <row r="53">
          <cell r="M53">
            <v>287666</v>
          </cell>
        </row>
      </sheetData>
      <sheetData sheetId="8">
        <row r="52">
          <cell r="M52">
            <v>478972</v>
          </cell>
        </row>
        <row r="53">
          <cell r="M53">
            <v>204042</v>
          </cell>
        </row>
      </sheetData>
      <sheetData sheetId="9">
        <row r="52">
          <cell r="M52">
            <v>61382</v>
          </cell>
        </row>
        <row r="53">
          <cell r="M53">
            <v>13633</v>
          </cell>
        </row>
      </sheetData>
      <sheetData sheetId="10">
        <row r="52">
          <cell r="M52">
            <v>150097</v>
          </cell>
        </row>
        <row r="53">
          <cell r="M53">
            <v>26117</v>
          </cell>
        </row>
      </sheetData>
      <sheetData sheetId="11">
        <row r="52">
          <cell r="M52">
            <v>29368</v>
          </cell>
        </row>
        <row r="53">
          <cell r="M53">
            <v>16311</v>
          </cell>
        </row>
      </sheetData>
      <sheetData sheetId="12">
        <row r="52">
          <cell r="M52">
            <v>18086</v>
          </cell>
        </row>
        <row r="53">
          <cell r="M53">
            <v>1313</v>
          </cell>
        </row>
      </sheetData>
      <sheetData sheetId="13">
        <row r="52">
          <cell r="M52">
            <v>1743104</v>
          </cell>
        </row>
        <row r="53">
          <cell r="M53">
            <v>199709</v>
          </cell>
        </row>
      </sheetData>
      <sheetData sheetId="14">
        <row r="52">
          <cell r="M52">
            <v>170657</v>
          </cell>
        </row>
        <row r="53">
          <cell r="M53">
            <v>5719</v>
          </cell>
        </row>
      </sheetData>
      <sheetData sheetId="15">
        <row r="52">
          <cell r="M52">
            <v>26996</v>
          </cell>
        </row>
        <row r="53">
          <cell r="M53">
            <v>5723</v>
          </cell>
        </row>
      </sheetData>
      <sheetData sheetId="16">
        <row r="52">
          <cell r="M52">
            <v>226358</v>
          </cell>
        </row>
        <row r="53">
          <cell r="M53">
            <v>102151</v>
          </cell>
        </row>
      </sheetData>
      <sheetData sheetId="17">
        <row r="52">
          <cell r="M52">
            <v>213808</v>
          </cell>
        </row>
        <row r="53">
          <cell r="M53">
            <v>54733</v>
          </cell>
        </row>
      </sheetData>
      <sheetData sheetId="18">
        <row r="52">
          <cell r="M52">
            <v>60095</v>
          </cell>
        </row>
        <row r="53">
          <cell r="M53">
            <v>14114</v>
          </cell>
        </row>
      </sheetData>
      <sheetData sheetId="19">
        <row r="52">
          <cell r="M52">
            <v>50729</v>
          </cell>
        </row>
        <row r="53">
          <cell r="M53">
            <v>2445</v>
          </cell>
        </row>
      </sheetData>
      <sheetData sheetId="20">
        <row r="52">
          <cell r="M52">
            <v>71462</v>
          </cell>
        </row>
        <row r="53">
          <cell r="M53">
            <v>46838</v>
          </cell>
        </row>
      </sheetData>
      <sheetData sheetId="21">
        <row r="52">
          <cell r="M52">
            <v>60506</v>
          </cell>
        </row>
        <row r="53">
          <cell r="M53">
            <v>9737</v>
          </cell>
        </row>
      </sheetData>
      <sheetData sheetId="22">
        <row r="52">
          <cell r="M52">
            <v>230951</v>
          </cell>
        </row>
        <row r="53">
          <cell r="M53">
            <v>65130</v>
          </cell>
        </row>
      </sheetData>
      <sheetData sheetId="23">
        <row r="52">
          <cell r="M52">
            <v>105070</v>
          </cell>
        </row>
        <row r="53">
          <cell r="M53">
            <v>8296</v>
          </cell>
        </row>
      </sheetData>
      <sheetData sheetId="24">
        <row r="52">
          <cell r="M52">
            <v>34449</v>
          </cell>
        </row>
        <row r="53">
          <cell r="M53">
            <v>16543</v>
          </cell>
        </row>
      </sheetData>
      <sheetData sheetId="25">
        <row r="52">
          <cell r="M52">
            <v>22410</v>
          </cell>
        </row>
        <row r="53">
          <cell r="M53">
            <v>0</v>
          </cell>
        </row>
      </sheetData>
      <sheetData sheetId="26">
        <row r="52">
          <cell r="M52">
            <v>68857</v>
          </cell>
        </row>
        <row r="53">
          <cell r="M53">
            <v>29357</v>
          </cell>
        </row>
      </sheetData>
      <sheetData sheetId="27">
        <row r="52">
          <cell r="M52">
            <v>104287</v>
          </cell>
        </row>
        <row r="53">
          <cell r="M53">
            <v>121910</v>
          </cell>
        </row>
      </sheetData>
      <sheetData sheetId="28">
        <row r="52">
          <cell r="M52">
            <v>742460</v>
          </cell>
        </row>
        <row r="53">
          <cell r="M53">
            <v>47174</v>
          </cell>
        </row>
      </sheetData>
      <sheetData sheetId="29">
        <row r="52">
          <cell r="M52">
            <v>9832</v>
          </cell>
        </row>
        <row r="53">
          <cell r="M53">
            <v>6469</v>
          </cell>
        </row>
      </sheetData>
      <sheetData sheetId="30">
        <row r="52">
          <cell r="M52">
            <v>20852</v>
          </cell>
        </row>
        <row r="53">
          <cell r="M53">
            <v>6124</v>
          </cell>
        </row>
      </sheetData>
      <sheetData sheetId="31">
        <row r="52">
          <cell r="M52">
            <v>77553</v>
          </cell>
        </row>
        <row r="53">
          <cell r="M53">
            <v>11287</v>
          </cell>
        </row>
      </sheetData>
      <sheetData sheetId="32">
        <row r="52">
          <cell r="M52">
            <v>37531</v>
          </cell>
        </row>
        <row r="53">
          <cell r="M53">
            <v>10361</v>
          </cell>
        </row>
      </sheetData>
      <sheetData sheetId="33">
        <row r="52">
          <cell r="M52">
            <v>57541</v>
          </cell>
        </row>
        <row r="53">
          <cell r="M53">
            <v>6096</v>
          </cell>
        </row>
      </sheetData>
      <sheetData sheetId="34">
        <row r="52">
          <cell r="M52">
            <v>180789</v>
          </cell>
        </row>
        <row r="53">
          <cell r="M53">
            <v>38458</v>
          </cell>
        </row>
      </sheetData>
      <sheetData sheetId="35">
        <row r="52">
          <cell r="M52">
            <v>28730</v>
          </cell>
        </row>
        <row r="53">
          <cell r="M53">
            <v>12644</v>
          </cell>
        </row>
      </sheetData>
      <sheetData sheetId="36">
        <row r="52">
          <cell r="M52">
            <v>113781</v>
          </cell>
        </row>
        <row r="53">
          <cell r="M53">
            <v>29295</v>
          </cell>
        </row>
      </sheetData>
      <sheetData sheetId="37">
        <row r="52">
          <cell r="M52">
            <v>191259</v>
          </cell>
        </row>
        <row r="53">
          <cell r="M53">
            <v>210247</v>
          </cell>
        </row>
      </sheetData>
      <sheetData sheetId="38">
        <row r="52">
          <cell r="M52">
            <v>28213</v>
          </cell>
        </row>
        <row r="53">
          <cell r="M53">
            <v>8434</v>
          </cell>
        </row>
      </sheetData>
      <sheetData sheetId="39">
        <row r="52">
          <cell r="M52">
            <v>42707</v>
          </cell>
        </row>
        <row r="53">
          <cell r="M53">
            <v>16148</v>
          </cell>
        </row>
      </sheetData>
      <sheetData sheetId="40">
        <row r="52">
          <cell r="M52">
            <v>22901</v>
          </cell>
        </row>
        <row r="53">
          <cell r="M53">
            <v>12445</v>
          </cell>
        </row>
      </sheetData>
      <sheetData sheetId="41">
        <row r="52">
          <cell r="M52">
            <v>27150</v>
          </cell>
        </row>
        <row r="53">
          <cell r="M53">
            <v>11822</v>
          </cell>
        </row>
      </sheetData>
      <sheetData sheetId="42">
        <row r="52">
          <cell r="M52">
            <v>26173</v>
          </cell>
        </row>
        <row r="53">
          <cell r="M53">
            <v>2421</v>
          </cell>
        </row>
      </sheetData>
      <sheetData sheetId="43">
        <row r="52">
          <cell r="M52">
            <v>116235</v>
          </cell>
        </row>
        <row r="53">
          <cell r="M53">
            <v>118776</v>
          </cell>
        </row>
      </sheetData>
      <sheetData sheetId="44">
        <row r="52">
          <cell r="M52">
            <v>6443</v>
          </cell>
        </row>
        <row r="53">
          <cell r="M53">
            <v>8816</v>
          </cell>
        </row>
      </sheetData>
      <sheetData sheetId="45">
        <row r="52">
          <cell r="M52">
            <v>1081213</v>
          </cell>
        </row>
        <row r="53">
          <cell r="M53">
            <v>359295</v>
          </cell>
        </row>
      </sheetData>
      <sheetData sheetId="46">
        <row r="52">
          <cell r="M52">
            <v>13272</v>
          </cell>
        </row>
        <row r="53">
          <cell r="M53">
            <v>5763</v>
          </cell>
        </row>
      </sheetData>
      <sheetData sheetId="47">
        <row r="52">
          <cell r="M52">
            <v>114074</v>
          </cell>
        </row>
        <row r="53">
          <cell r="M53">
            <v>22533</v>
          </cell>
        </row>
      </sheetData>
      <sheetData sheetId="48">
        <row r="52">
          <cell r="M52">
            <v>31034</v>
          </cell>
        </row>
        <row r="53">
          <cell r="M53">
            <v>6556</v>
          </cell>
        </row>
      </sheetData>
      <sheetData sheetId="49">
        <row r="52">
          <cell r="M52">
            <v>28785</v>
          </cell>
        </row>
        <row r="53">
          <cell r="M53">
            <v>10556</v>
          </cell>
        </row>
      </sheetData>
      <sheetData sheetId="50">
        <row r="52">
          <cell r="M52">
            <v>372205</v>
          </cell>
        </row>
        <row r="53">
          <cell r="M53">
            <v>116334</v>
          </cell>
        </row>
      </sheetData>
      <sheetData sheetId="51">
        <row r="52">
          <cell r="M52">
            <v>53062</v>
          </cell>
        </row>
        <row r="53">
          <cell r="M53">
            <v>3364</v>
          </cell>
        </row>
      </sheetData>
      <sheetData sheetId="52">
        <row r="52">
          <cell r="M52">
            <v>594117</v>
          </cell>
        </row>
        <row r="53">
          <cell r="M53">
            <v>86792</v>
          </cell>
        </row>
      </sheetData>
      <sheetData sheetId="53">
        <row r="52">
          <cell r="M52">
            <v>31872</v>
          </cell>
        </row>
        <row r="53">
          <cell r="M53">
            <v>8223</v>
          </cell>
        </row>
      </sheetData>
      <sheetData sheetId="54">
        <row r="52">
          <cell r="M52">
            <v>19270</v>
          </cell>
        </row>
        <row r="53">
          <cell r="M53">
            <v>2145</v>
          </cell>
        </row>
      </sheetData>
      <sheetData sheetId="55">
        <row r="52">
          <cell r="M52">
            <v>219436</v>
          </cell>
        </row>
        <row r="53">
          <cell r="M53">
            <v>115020</v>
          </cell>
        </row>
      </sheetData>
      <sheetData sheetId="56">
        <row r="52">
          <cell r="M52">
            <v>25569</v>
          </cell>
        </row>
        <row r="53">
          <cell r="M53">
            <v>16554</v>
          </cell>
        </row>
      </sheetData>
      <sheetData sheetId="57">
        <row r="52">
          <cell r="M52">
            <v>22208</v>
          </cell>
        </row>
        <row r="53">
          <cell r="M53">
            <v>6397</v>
          </cell>
        </row>
      </sheetData>
      <sheetData sheetId="58">
        <row r="52">
          <cell r="M52">
            <v>150841</v>
          </cell>
        </row>
        <row r="53">
          <cell r="M53">
            <v>52346</v>
          </cell>
        </row>
      </sheetData>
      <sheetData sheetId="59">
        <row r="52">
          <cell r="M52">
            <v>22125</v>
          </cell>
        </row>
        <row r="53">
          <cell r="M53">
            <v>8127</v>
          </cell>
        </row>
      </sheetData>
      <sheetData sheetId="60">
        <row r="52">
          <cell r="M52">
            <v>33148</v>
          </cell>
        </row>
        <row r="53">
          <cell r="M53">
            <v>39937</v>
          </cell>
        </row>
      </sheetData>
      <sheetData sheetId="61">
        <row r="52">
          <cell r="M52">
            <v>86589</v>
          </cell>
        </row>
        <row r="53">
          <cell r="M53">
            <v>96999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P Category"/>
      <sheetName val="Summary"/>
      <sheetName val="LP Category A"/>
      <sheetName val="LP Category B"/>
      <sheetName val="LP Category C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3"/>
      <sheetName val="LIM474"/>
      <sheetName val="LIM471"/>
      <sheetName val="LIM472"/>
      <sheetName val="LIM475"/>
      <sheetName val="DC47"/>
    </sheetNames>
    <sheetDataSet>
      <sheetData sheetId="5">
        <row r="53">
          <cell r="N53">
            <v>74122</v>
          </cell>
          <cell r="O53">
            <v>74122</v>
          </cell>
          <cell r="P53">
            <v>93031</v>
          </cell>
        </row>
        <row r="54">
          <cell r="N54">
            <v>33997</v>
          </cell>
          <cell r="O54">
            <v>33997</v>
          </cell>
          <cell r="P54">
            <v>21787</v>
          </cell>
        </row>
      </sheetData>
      <sheetData sheetId="6">
        <row r="53">
          <cell r="N53">
            <v>124556</v>
          </cell>
          <cell r="O53">
            <v>124556</v>
          </cell>
          <cell r="P53">
            <v>106772</v>
          </cell>
        </row>
        <row r="54">
          <cell r="N54">
            <v>41766</v>
          </cell>
          <cell r="O54">
            <v>41766</v>
          </cell>
          <cell r="P54">
            <v>25323</v>
          </cell>
        </row>
      </sheetData>
      <sheetData sheetId="7">
        <row r="53">
          <cell r="N53">
            <v>321651</v>
          </cell>
          <cell r="O53">
            <v>321651</v>
          </cell>
          <cell r="P53">
            <v>368816</v>
          </cell>
        </row>
        <row r="54">
          <cell r="N54">
            <v>54605</v>
          </cell>
          <cell r="O54">
            <v>54605</v>
          </cell>
          <cell r="P54">
            <v>54627</v>
          </cell>
        </row>
      </sheetData>
      <sheetData sheetId="8">
        <row r="53">
          <cell r="N53">
            <v>199055</v>
          </cell>
          <cell r="O53">
            <v>199055</v>
          </cell>
          <cell r="P53">
            <v>203860</v>
          </cell>
        </row>
        <row r="54">
          <cell r="N54">
            <v>20123</v>
          </cell>
          <cell r="O54">
            <v>20123</v>
          </cell>
          <cell r="P54">
            <v>25398</v>
          </cell>
        </row>
      </sheetData>
      <sheetData sheetId="9">
        <row r="53">
          <cell r="N53">
            <v>43796</v>
          </cell>
          <cell r="O53">
            <v>43796</v>
          </cell>
          <cell r="P53">
            <v>67929</v>
          </cell>
        </row>
        <row r="54">
          <cell r="N54">
            <v>16051</v>
          </cell>
          <cell r="O54">
            <v>16051</v>
          </cell>
          <cell r="P54">
            <v>21183</v>
          </cell>
        </row>
      </sheetData>
      <sheetData sheetId="10">
        <row r="53">
          <cell r="N53">
            <v>204447</v>
          </cell>
          <cell r="O53">
            <v>204447</v>
          </cell>
          <cell r="P53">
            <v>587349</v>
          </cell>
        </row>
        <row r="54">
          <cell r="N54">
            <v>264353</v>
          </cell>
          <cell r="O54">
            <v>264353</v>
          </cell>
          <cell r="P54">
            <v>24008</v>
          </cell>
        </row>
      </sheetData>
      <sheetData sheetId="11">
        <row r="53">
          <cell r="N53">
            <v>94443</v>
          </cell>
          <cell r="O53">
            <v>94443</v>
          </cell>
          <cell r="P53">
            <v>91480</v>
          </cell>
        </row>
        <row r="54">
          <cell r="N54">
            <v>13529</v>
          </cell>
          <cell r="O54">
            <v>13529</v>
          </cell>
          <cell r="P54">
            <v>23297</v>
          </cell>
        </row>
      </sheetData>
      <sheetData sheetId="12">
        <row r="53">
          <cell r="N53">
            <v>42178</v>
          </cell>
          <cell r="O53">
            <v>42178</v>
          </cell>
          <cell r="P53">
            <v>65588</v>
          </cell>
        </row>
        <row r="54">
          <cell r="N54">
            <v>10258</v>
          </cell>
          <cell r="O54">
            <v>10258</v>
          </cell>
          <cell r="P54">
            <v>7258</v>
          </cell>
        </row>
      </sheetData>
      <sheetData sheetId="13">
        <row r="53">
          <cell r="N53">
            <v>210817</v>
          </cell>
          <cell r="O53">
            <v>210817</v>
          </cell>
          <cell r="P53">
            <v>422841</v>
          </cell>
        </row>
        <row r="54">
          <cell r="N54">
            <v>250124</v>
          </cell>
          <cell r="O54">
            <v>250124</v>
          </cell>
          <cell r="P54">
            <v>71148</v>
          </cell>
        </row>
      </sheetData>
      <sheetData sheetId="14">
        <row r="53">
          <cell r="N53">
            <v>327876</v>
          </cell>
          <cell r="O53">
            <v>327876</v>
          </cell>
          <cell r="P53">
            <v>336009</v>
          </cell>
        </row>
        <row r="54">
          <cell r="N54">
            <v>59432</v>
          </cell>
          <cell r="O54">
            <v>59432</v>
          </cell>
          <cell r="P54">
            <v>39057</v>
          </cell>
        </row>
      </sheetData>
      <sheetData sheetId="15">
        <row r="53">
          <cell r="N53">
            <v>259279</v>
          </cell>
          <cell r="O53">
            <v>259279</v>
          </cell>
          <cell r="P53">
            <v>419340</v>
          </cell>
        </row>
        <row r="54">
          <cell r="N54">
            <v>885461</v>
          </cell>
          <cell r="O54">
            <v>885461</v>
          </cell>
          <cell r="P54">
            <v>451539</v>
          </cell>
        </row>
      </sheetData>
      <sheetData sheetId="16">
        <row r="53">
          <cell r="N53">
            <v>58214</v>
          </cell>
          <cell r="O53">
            <v>58214</v>
          </cell>
          <cell r="P53">
            <v>79900</v>
          </cell>
        </row>
        <row r="54">
          <cell r="N54">
            <v>32487</v>
          </cell>
          <cell r="O54">
            <v>32487</v>
          </cell>
          <cell r="P54">
            <v>15387</v>
          </cell>
        </row>
      </sheetData>
      <sheetData sheetId="17">
        <row r="53">
          <cell r="N53">
            <v>38172</v>
          </cell>
          <cell r="O53">
            <v>38172</v>
          </cell>
          <cell r="P53">
            <v>54182</v>
          </cell>
        </row>
        <row r="54">
          <cell r="N54">
            <v>39687</v>
          </cell>
          <cell r="O54">
            <v>31827</v>
          </cell>
          <cell r="P54">
            <v>16107</v>
          </cell>
        </row>
      </sheetData>
      <sheetData sheetId="18">
        <row r="53">
          <cell r="N53">
            <v>45304</v>
          </cell>
          <cell r="O53">
            <v>45304</v>
          </cell>
          <cell r="P53">
            <v>54539</v>
          </cell>
        </row>
        <row r="54">
          <cell r="N54">
            <v>16340</v>
          </cell>
          <cell r="O54">
            <v>16340</v>
          </cell>
          <cell r="P54">
            <v>4541</v>
          </cell>
        </row>
      </sheetData>
      <sheetData sheetId="19">
        <row r="53">
          <cell r="N53">
            <v>781020</v>
          </cell>
          <cell r="O53">
            <v>781020</v>
          </cell>
          <cell r="P53">
            <v>932302</v>
          </cell>
        </row>
        <row r="54">
          <cell r="N54">
            <v>1244109</v>
          </cell>
          <cell r="O54">
            <v>1244109</v>
          </cell>
          <cell r="P54">
            <v>324145</v>
          </cell>
        </row>
      </sheetData>
      <sheetData sheetId="20">
        <row r="53">
          <cell r="N53">
            <v>80009</v>
          </cell>
          <cell r="O53">
            <v>80009</v>
          </cell>
          <cell r="P53">
            <v>71046</v>
          </cell>
        </row>
        <row r="54">
          <cell r="N54">
            <v>60294</v>
          </cell>
          <cell r="O54">
            <v>60294</v>
          </cell>
          <cell r="P54">
            <v>7089</v>
          </cell>
        </row>
      </sheetData>
      <sheetData sheetId="21">
        <row r="53">
          <cell r="N53">
            <v>161324</v>
          </cell>
          <cell r="O53">
            <v>161324</v>
          </cell>
          <cell r="P53">
            <v>329037</v>
          </cell>
        </row>
        <row r="54">
          <cell r="N54">
            <v>535909</v>
          </cell>
          <cell r="O54">
            <v>535909</v>
          </cell>
          <cell r="P54">
            <v>379757</v>
          </cell>
        </row>
      </sheetData>
      <sheetData sheetId="22">
        <row r="53">
          <cell r="N53">
            <v>132125</v>
          </cell>
          <cell r="O53">
            <v>132125</v>
          </cell>
          <cell r="P53">
            <v>119350</v>
          </cell>
        </row>
        <row r="54">
          <cell r="N54">
            <v>56697</v>
          </cell>
          <cell r="O54">
            <v>56697</v>
          </cell>
          <cell r="P54">
            <v>13652</v>
          </cell>
        </row>
      </sheetData>
      <sheetData sheetId="23">
        <row r="53">
          <cell r="N53">
            <v>139074</v>
          </cell>
          <cell r="O53">
            <v>139074</v>
          </cell>
          <cell r="P53">
            <v>157725</v>
          </cell>
        </row>
        <row r="54">
          <cell r="N54">
            <v>25504</v>
          </cell>
          <cell r="O54">
            <v>25504</v>
          </cell>
          <cell r="P54">
            <v>15493</v>
          </cell>
        </row>
      </sheetData>
      <sheetData sheetId="24">
        <row r="53">
          <cell r="N53">
            <v>64641</v>
          </cell>
          <cell r="O53">
            <v>64641</v>
          </cell>
          <cell r="P53">
            <v>73008</v>
          </cell>
        </row>
        <row r="54">
          <cell r="N54">
            <v>31565</v>
          </cell>
          <cell r="O54">
            <v>31565</v>
          </cell>
          <cell r="P54">
            <v>10847</v>
          </cell>
        </row>
      </sheetData>
      <sheetData sheetId="25">
        <row r="53">
          <cell r="N53">
            <v>148180</v>
          </cell>
          <cell r="O53">
            <v>148180</v>
          </cell>
          <cell r="P53">
            <v>112700</v>
          </cell>
        </row>
        <row r="54">
          <cell r="N54">
            <v>52768</v>
          </cell>
          <cell r="O54">
            <v>52768</v>
          </cell>
          <cell r="P54">
            <v>17446</v>
          </cell>
        </row>
      </sheetData>
      <sheetData sheetId="26">
        <row r="53">
          <cell r="N53">
            <v>122403</v>
          </cell>
          <cell r="O53">
            <v>122403</v>
          </cell>
          <cell r="P53">
            <v>120572</v>
          </cell>
        </row>
        <row r="54">
          <cell r="N54">
            <v>12478</v>
          </cell>
          <cell r="O54">
            <v>12478</v>
          </cell>
          <cell r="P54">
            <v>16073</v>
          </cell>
        </row>
      </sheetData>
      <sheetData sheetId="27">
        <row r="53">
          <cell r="N53">
            <v>310225</v>
          </cell>
          <cell r="O53">
            <v>310225</v>
          </cell>
          <cell r="P53">
            <v>319813</v>
          </cell>
        </row>
        <row r="54">
          <cell r="N54">
            <v>160120</v>
          </cell>
          <cell r="O54">
            <v>160120</v>
          </cell>
          <cell r="P54">
            <v>106584</v>
          </cell>
        </row>
      </sheetData>
      <sheetData sheetId="28">
        <row r="53">
          <cell r="N53">
            <v>54304</v>
          </cell>
          <cell r="O53">
            <v>54304</v>
          </cell>
          <cell r="P53">
            <v>83353</v>
          </cell>
        </row>
        <row r="54">
          <cell r="N54">
            <v>24737</v>
          </cell>
          <cell r="O54">
            <v>24737</v>
          </cell>
          <cell r="P54">
            <v>1812</v>
          </cell>
        </row>
      </sheetData>
      <sheetData sheetId="29">
        <row r="53">
          <cell r="N53">
            <v>62619</v>
          </cell>
          <cell r="O53">
            <v>62619</v>
          </cell>
          <cell r="P53">
            <v>85039</v>
          </cell>
        </row>
        <row r="54">
          <cell r="N54">
            <v>39535</v>
          </cell>
          <cell r="O54">
            <v>39535</v>
          </cell>
          <cell r="P54">
            <v>34709</v>
          </cell>
        </row>
      </sheetData>
      <sheetData sheetId="30">
        <row r="53">
          <cell r="N53">
            <v>28123</v>
          </cell>
          <cell r="O53">
            <v>28123</v>
          </cell>
          <cell r="P53">
            <v>27367</v>
          </cell>
        </row>
        <row r="54">
          <cell r="N54">
            <v>9272</v>
          </cell>
          <cell r="O54">
            <v>9272</v>
          </cell>
          <cell r="P54">
            <v>1824</v>
          </cell>
        </row>
      </sheetData>
      <sheetData sheetId="31">
        <row r="53">
          <cell r="N53">
            <v>83052</v>
          </cell>
          <cell r="O53">
            <v>83052</v>
          </cell>
          <cell r="P53">
            <v>86162</v>
          </cell>
        </row>
        <row r="54">
          <cell r="N54">
            <v>23713</v>
          </cell>
          <cell r="O54">
            <v>23713</v>
          </cell>
          <cell r="P54">
            <v>17395</v>
          </cell>
        </row>
      </sheetData>
      <sheetData sheetId="32">
        <row r="53">
          <cell r="N53">
            <v>109170</v>
          </cell>
          <cell r="O53">
            <v>109170</v>
          </cell>
          <cell r="P53">
            <v>100304</v>
          </cell>
        </row>
        <row r="54">
          <cell r="N54">
            <v>82425</v>
          </cell>
          <cell r="O54">
            <v>82425</v>
          </cell>
          <cell r="P54">
            <v>42590</v>
          </cell>
        </row>
      </sheetData>
      <sheetData sheetId="33">
        <row r="53">
          <cell r="N53">
            <v>141277</v>
          </cell>
          <cell r="O53">
            <v>141277</v>
          </cell>
          <cell r="P53">
            <v>145556</v>
          </cell>
        </row>
        <row r="54">
          <cell r="N54">
            <v>30887</v>
          </cell>
          <cell r="O54">
            <v>30887</v>
          </cell>
          <cell r="P54">
            <v>68187</v>
          </cell>
        </row>
      </sheetData>
      <sheetData sheetId="34">
        <row r="53">
          <cell r="N53">
            <v>354183</v>
          </cell>
          <cell r="O53">
            <v>354183</v>
          </cell>
          <cell r="P53">
            <v>395998</v>
          </cell>
        </row>
        <row r="54">
          <cell r="N54">
            <v>513771</v>
          </cell>
          <cell r="O54">
            <v>513771</v>
          </cell>
          <cell r="P54">
            <v>378573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1">
        <row r="52">
          <cell r="M52">
            <v>511216</v>
          </cell>
        </row>
        <row r="53">
          <cell r="M53">
            <v>123823</v>
          </cell>
        </row>
      </sheetData>
      <sheetData sheetId="2">
        <row r="52">
          <cell r="M52">
            <v>455083</v>
          </cell>
        </row>
        <row r="53">
          <cell r="M53">
            <v>145964</v>
          </cell>
        </row>
      </sheetData>
      <sheetData sheetId="3">
        <row r="52">
          <cell r="M52">
            <v>363814</v>
          </cell>
        </row>
        <row r="53">
          <cell r="M53">
            <v>43836</v>
          </cell>
        </row>
      </sheetData>
      <sheetData sheetId="4">
        <row r="52">
          <cell r="M52">
            <v>0</v>
          </cell>
        </row>
        <row r="53">
          <cell r="M53">
            <v>11213</v>
          </cell>
        </row>
      </sheetData>
      <sheetData sheetId="5">
        <row r="52">
          <cell r="M52">
            <v>254204</v>
          </cell>
        </row>
        <row r="53">
          <cell r="M53">
            <v>21506</v>
          </cell>
        </row>
      </sheetData>
      <sheetData sheetId="6">
        <row r="52">
          <cell r="M52">
            <v>313687</v>
          </cell>
        </row>
        <row r="53">
          <cell r="M53">
            <v>276622</v>
          </cell>
        </row>
      </sheetData>
      <sheetData sheetId="7">
        <row r="52">
          <cell r="M52">
            <v>107188</v>
          </cell>
        </row>
        <row r="53">
          <cell r="M53">
            <v>14317</v>
          </cell>
        </row>
      </sheetData>
      <sheetData sheetId="8">
        <row r="52">
          <cell r="M52">
            <v>20714</v>
          </cell>
        </row>
        <row r="53">
          <cell r="M53">
            <v>0</v>
          </cell>
        </row>
      </sheetData>
      <sheetData sheetId="9">
        <row r="52">
          <cell r="M52">
            <v>181705</v>
          </cell>
        </row>
        <row r="53">
          <cell r="M53">
            <v>122155</v>
          </cell>
        </row>
      </sheetData>
      <sheetData sheetId="10">
        <row r="52">
          <cell r="M52">
            <v>258766</v>
          </cell>
        </row>
        <row r="53">
          <cell r="M53">
            <v>51629</v>
          </cell>
        </row>
      </sheetData>
      <sheetData sheetId="11">
        <row r="52">
          <cell r="M52">
            <v>130011</v>
          </cell>
        </row>
        <row r="53">
          <cell r="M53">
            <v>255066</v>
          </cell>
        </row>
      </sheetData>
      <sheetData sheetId="12">
        <row r="52">
          <cell r="M52">
            <v>9194</v>
          </cell>
        </row>
        <row r="53">
          <cell r="M53">
            <v>19667</v>
          </cell>
        </row>
      </sheetData>
      <sheetData sheetId="13">
        <row r="52">
          <cell r="M52">
            <v>34091</v>
          </cell>
        </row>
        <row r="53">
          <cell r="M53">
            <v>23930</v>
          </cell>
        </row>
      </sheetData>
      <sheetData sheetId="14">
        <row r="52">
          <cell r="M52">
            <v>16586</v>
          </cell>
        </row>
        <row r="53">
          <cell r="M53">
            <v>9617</v>
          </cell>
        </row>
      </sheetData>
      <sheetData sheetId="15">
        <row r="52">
          <cell r="M52">
            <v>734815</v>
          </cell>
        </row>
        <row r="53">
          <cell r="M53">
            <v>1003166</v>
          </cell>
        </row>
      </sheetData>
      <sheetData sheetId="16">
        <row r="52">
          <cell r="M52">
            <v>50356</v>
          </cell>
        </row>
        <row r="53">
          <cell r="M53">
            <v>24235</v>
          </cell>
        </row>
      </sheetData>
      <sheetData sheetId="17">
        <row r="52">
          <cell r="M52">
            <v>221990</v>
          </cell>
        </row>
        <row r="53">
          <cell r="M53">
            <v>293</v>
          </cell>
        </row>
      </sheetData>
      <sheetData sheetId="18">
        <row r="52">
          <cell r="M52">
            <v>46063</v>
          </cell>
        </row>
        <row r="53">
          <cell r="M53">
            <v>0</v>
          </cell>
        </row>
      </sheetData>
      <sheetData sheetId="19">
        <row r="52">
          <cell r="M52">
            <v>147770</v>
          </cell>
        </row>
        <row r="53">
          <cell r="M53">
            <v>22774</v>
          </cell>
        </row>
      </sheetData>
      <sheetData sheetId="20">
        <row r="52">
          <cell r="M52">
            <v>59409</v>
          </cell>
        </row>
        <row r="53">
          <cell r="M53">
            <v>16770</v>
          </cell>
        </row>
      </sheetData>
      <sheetData sheetId="21">
        <row r="52">
          <cell r="M52">
            <v>102746</v>
          </cell>
        </row>
        <row r="53">
          <cell r="M53">
            <v>32478</v>
          </cell>
        </row>
      </sheetData>
      <sheetData sheetId="22">
        <row r="52">
          <cell r="M52">
            <v>88607</v>
          </cell>
        </row>
        <row r="53">
          <cell r="M53">
            <v>15655</v>
          </cell>
        </row>
      </sheetData>
      <sheetData sheetId="23">
        <row r="52">
          <cell r="M52">
            <v>194871</v>
          </cell>
        </row>
        <row r="53">
          <cell r="M53">
            <v>123734</v>
          </cell>
        </row>
      </sheetData>
      <sheetData sheetId="24">
        <row r="52">
          <cell r="M52">
            <v>69451</v>
          </cell>
        </row>
        <row r="53">
          <cell r="M53">
            <v>1687</v>
          </cell>
        </row>
      </sheetData>
      <sheetData sheetId="25">
        <row r="52">
          <cell r="M52">
            <v>55962</v>
          </cell>
        </row>
        <row r="53">
          <cell r="M53">
            <v>4203</v>
          </cell>
        </row>
      </sheetData>
      <sheetData sheetId="26">
        <row r="52">
          <cell r="M52">
            <v>56573</v>
          </cell>
        </row>
        <row r="53">
          <cell r="M53">
            <v>36256</v>
          </cell>
        </row>
      </sheetData>
      <sheetData sheetId="27">
        <row r="52">
          <cell r="M52">
            <v>6994</v>
          </cell>
        </row>
        <row r="53">
          <cell r="M53">
            <v>34362</v>
          </cell>
        </row>
      </sheetData>
      <sheetData sheetId="28">
        <row r="52">
          <cell r="M52">
            <v>10768</v>
          </cell>
        </row>
        <row r="53">
          <cell r="M53">
            <v>45</v>
          </cell>
        </row>
      </sheetData>
      <sheetData sheetId="29">
        <row r="52">
          <cell r="M52">
            <v>9285</v>
          </cell>
        </row>
        <row r="53">
          <cell r="M53">
            <v>24337</v>
          </cell>
        </row>
      </sheetData>
      <sheetData sheetId="30">
        <row r="52">
          <cell r="M52">
            <v>261263</v>
          </cell>
        </row>
        <row r="53">
          <cell r="M53">
            <v>272487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P Category"/>
      <sheetName val="MP Category A"/>
      <sheetName val="Summary"/>
      <sheetName val="MP Category B"/>
      <sheetName val="MP Category C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5">
        <row r="53">
          <cell r="N53">
            <v>117834</v>
          </cell>
          <cell r="O53">
            <v>586179</v>
          </cell>
          <cell r="P53">
            <v>215210</v>
          </cell>
        </row>
        <row r="54">
          <cell r="N54">
            <v>57606</v>
          </cell>
          <cell r="O54">
            <v>57606</v>
          </cell>
          <cell r="P54">
            <v>0</v>
          </cell>
        </row>
      </sheetData>
      <sheetData sheetId="6">
        <row r="53">
          <cell r="N53">
            <v>241484</v>
          </cell>
          <cell r="O53">
            <v>241484</v>
          </cell>
          <cell r="P53">
            <v>230138</v>
          </cell>
        </row>
        <row r="54">
          <cell r="N54">
            <v>54544</v>
          </cell>
          <cell r="O54">
            <v>54544</v>
          </cell>
          <cell r="P54">
            <v>29350.9</v>
          </cell>
        </row>
      </sheetData>
      <sheetData sheetId="7">
        <row r="53">
          <cell r="N53">
            <v>139955</v>
          </cell>
          <cell r="O53">
            <v>139955</v>
          </cell>
          <cell r="P53">
            <v>132516</v>
          </cell>
        </row>
        <row r="54">
          <cell r="N54">
            <v>81628</v>
          </cell>
          <cell r="O54">
            <v>81628</v>
          </cell>
          <cell r="P54">
            <v>67272</v>
          </cell>
        </row>
      </sheetData>
      <sheetData sheetId="8">
        <row r="53">
          <cell r="N53">
            <v>128531</v>
          </cell>
          <cell r="O53">
            <v>128531</v>
          </cell>
          <cell r="P53">
            <v>92872</v>
          </cell>
        </row>
        <row r="54">
          <cell r="N54">
            <v>46921</v>
          </cell>
          <cell r="O54">
            <v>46921</v>
          </cell>
          <cell r="P54">
            <v>19411</v>
          </cell>
        </row>
      </sheetData>
      <sheetData sheetId="9">
        <row r="53">
          <cell r="N53">
            <v>212183</v>
          </cell>
          <cell r="O53">
            <v>212183</v>
          </cell>
          <cell r="P53">
            <v>344890</v>
          </cell>
        </row>
        <row r="54">
          <cell r="N54">
            <v>80511</v>
          </cell>
          <cell r="O54">
            <v>80511</v>
          </cell>
          <cell r="P54">
            <v>23396</v>
          </cell>
        </row>
      </sheetData>
      <sheetData sheetId="10">
        <row r="53">
          <cell r="N53">
            <v>65390</v>
          </cell>
          <cell r="O53">
            <v>65390</v>
          </cell>
          <cell r="P53">
            <v>75190</v>
          </cell>
        </row>
        <row r="54">
          <cell r="N54">
            <v>21637</v>
          </cell>
          <cell r="O54">
            <v>21637</v>
          </cell>
          <cell r="P54">
            <v>22193</v>
          </cell>
        </row>
      </sheetData>
      <sheetData sheetId="11">
        <row r="53">
          <cell r="N53">
            <v>743657</v>
          </cell>
          <cell r="O53">
            <v>743657</v>
          </cell>
          <cell r="P53">
            <v>791820</v>
          </cell>
        </row>
        <row r="54">
          <cell r="N54">
            <v>109001</v>
          </cell>
          <cell r="O54">
            <v>109001</v>
          </cell>
          <cell r="P54">
            <v>100622</v>
          </cell>
        </row>
      </sheetData>
      <sheetData sheetId="12">
        <row r="53">
          <cell r="N53">
            <v>132492</v>
          </cell>
          <cell r="O53">
            <v>132492</v>
          </cell>
          <cell r="P53">
            <v>228369</v>
          </cell>
        </row>
        <row r="54">
          <cell r="N54">
            <v>66000</v>
          </cell>
          <cell r="O54">
            <v>66000</v>
          </cell>
          <cell r="P54">
            <v>76365</v>
          </cell>
        </row>
      </sheetData>
      <sheetData sheetId="13">
        <row r="53">
          <cell r="N53">
            <v>118025</v>
          </cell>
          <cell r="O53">
            <v>118025</v>
          </cell>
          <cell r="P53">
            <v>130766</v>
          </cell>
        </row>
        <row r="54">
          <cell r="N54">
            <v>35703</v>
          </cell>
          <cell r="O54">
            <v>35703</v>
          </cell>
          <cell r="P54">
            <v>7760</v>
          </cell>
        </row>
      </sheetData>
      <sheetData sheetId="14">
        <row r="53">
          <cell r="N53">
            <v>927647</v>
          </cell>
          <cell r="O53">
            <v>927647</v>
          </cell>
          <cell r="P53">
            <v>1067053</v>
          </cell>
        </row>
        <row r="54">
          <cell r="N54">
            <v>298097</v>
          </cell>
          <cell r="O54">
            <v>298097</v>
          </cell>
          <cell r="P54">
            <v>206127</v>
          </cell>
        </row>
      </sheetData>
      <sheetData sheetId="15">
        <row r="53">
          <cell r="N53">
            <v>485444</v>
          </cell>
          <cell r="O53">
            <v>485444</v>
          </cell>
          <cell r="P53">
            <v>586686</v>
          </cell>
        </row>
        <row r="54">
          <cell r="N54">
            <v>277385</v>
          </cell>
          <cell r="O54">
            <v>316455</v>
          </cell>
          <cell r="P54">
            <v>194147</v>
          </cell>
        </row>
      </sheetData>
      <sheetData sheetId="16">
        <row r="53">
          <cell r="N53">
            <v>76187</v>
          </cell>
          <cell r="O53">
            <v>76187</v>
          </cell>
          <cell r="P53">
            <v>77033</v>
          </cell>
        </row>
        <row r="54">
          <cell r="N54">
            <v>17365</v>
          </cell>
          <cell r="O54">
            <v>17365</v>
          </cell>
          <cell r="P54">
            <v>12352</v>
          </cell>
        </row>
      </sheetData>
      <sheetData sheetId="17">
        <row r="53">
          <cell r="N53">
            <v>133905</v>
          </cell>
          <cell r="O53">
            <v>133905</v>
          </cell>
          <cell r="P53">
            <v>153257</v>
          </cell>
        </row>
        <row r="54">
          <cell r="N54">
            <v>88420</v>
          </cell>
          <cell r="O54">
            <v>88420</v>
          </cell>
          <cell r="P54">
            <v>64386</v>
          </cell>
        </row>
      </sheetData>
      <sheetData sheetId="18">
        <row r="53">
          <cell r="N53">
            <v>171418</v>
          </cell>
          <cell r="O53">
            <v>171418</v>
          </cell>
          <cell r="P53">
            <v>163832</v>
          </cell>
        </row>
        <row r="54">
          <cell r="N54">
            <v>128007</v>
          </cell>
          <cell r="O54">
            <v>128007</v>
          </cell>
          <cell r="P54">
            <v>113207</v>
          </cell>
        </row>
      </sheetData>
      <sheetData sheetId="19">
        <row r="53">
          <cell r="N53">
            <v>111791</v>
          </cell>
          <cell r="O53">
            <v>0</v>
          </cell>
          <cell r="P53">
            <v>171718</v>
          </cell>
        </row>
        <row r="54">
          <cell r="N54">
            <v>1555</v>
          </cell>
          <cell r="O54">
            <v>1555</v>
          </cell>
          <cell r="P54">
            <v>9061</v>
          </cell>
        </row>
      </sheetData>
      <sheetData sheetId="20">
        <row r="53">
          <cell r="N53">
            <v>203817</v>
          </cell>
          <cell r="O53">
            <v>203817</v>
          </cell>
          <cell r="P53">
            <v>175622</v>
          </cell>
        </row>
        <row r="54">
          <cell r="N54">
            <v>30573</v>
          </cell>
          <cell r="O54">
            <v>30573</v>
          </cell>
          <cell r="P54">
            <v>8787</v>
          </cell>
        </row>
      </sheetData>
      <sheetData sheetId="21">
        <row r="53">
          <cell r="N53">
            <v>767495</v>
          </cell>
          <cell r="O53">
            <v>767495</v>
          </cell>
          <cell r="P53">
            <v>863002</v>
          </cell>
        </row>
        <row r="54">
          <cell r="N54">
            <v>950887</v>
          </cell>
          <cell r="O54">
            <v>1350973</v>
          </cell>
          <cell r="P54">
            <v>738730</v>
          </cell>
        </row>
      </sheetData>
      <sheetData sheetId="22">
        <row r="53">
          <cell r="N53">
            <v>117724</v>
          </cell>
          <cell r="O53">
            <v>127704</v>
          </cell>
          <cell r="P53">
            <v>134905</v>
          </cell>
        </row>
        <row r="54">
          <cell r="N54">
            <v>35447</v>
          </cell>
          <cell r="O54">
            <v>28428</v>
          </cell>
          <cell r="P54">
            <v>1847</v>
          </cell>
        </row>
      </sheetData>
      <sheetData sheetId="23">
        <row r="53">
          <cell r="N53">
            <v>220966</v>
          </cell>
          <cell r="O53">
            <v>220966</v>
          </cell>
          <cell r="P53">
            <v>229050</v>
          </cell>
        </row>
        <row r="54">
          <cell r="N54">
            <v>125591</v>
          </cell>
          <cell r="O54">
            <v>125591</v>
          </cell>
          <cell r="P54">
            <v>70608</v>
          </cell>
        </row>
      </sheetData>
      <sheetData sheetId="24">
        <row r="53">
          <cell r="N53">
            <v>261081</v>
          </cell>
          <cell r="O53">
            <v>261081</v>
          </cell>
          <cell r="P53">
            <v>544577</v>
          </cell>
        </row>
        <row r="54">
          <cell r="N54">
            <v>213975</v>
          </cell>
          <cell r="O54">
            <v>213975</v>
          </cell>
          <cell r="P54">
            <v>173368</v>
          </cell>
        </row>
      </sheetData>
      <sheetData sheetId="25">
        <row r="53">
          <cell r="N53">
            <v>117490</v>
          </cell>
          <cell r="O53">
            <v>117490</v>
          </cell>
          <cell r="P53">
            <v>165634</v>
          </cell>
        </row>
        <row r="54">
          <cell r="N54">
            <v>214049</v>
          </cell>
          <cell r="O54">
            <v>214049</v>
          </cell>
          <cell r="P54">
            <v>2278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1">
        <row r="52">
          <cell r="M52">
            <v>107311</v>
          </cell>
        </row>
        <row r="53">
          <cell r="M53">
            <v>61806</v>
          </cell>
        </row>
      </sheetData>
      <sheetData sheetId="2">
        <row r="52">
          <cell r="M52">
            <v>236163</v>
          </cell>
        </row>
        <row r="53">
          <cell r="M53">
            <v>18305</v>
          </cell>
        </row>
      </sheetData>
      <sheetData sheetId="3">
        <row r="52">
          <cell r="M52">
            <v>59564</v>
          </cell>
        </row>
        <row r="53">
          <cell r="M53">
            <v>29204</v>
          </cell>
        </row>
      </sheetData>
      <sheetData sheetId="4">
        <row r="52">
          <cell r="M52">
            <v>82096</v>
          </cell>
        </row>
        <row r="53">
          <cell r="M53">
            <v>8880</v>
          </cell>
        </row>
      </sheetData>
      <sheetData sheetId="5">
        <row r="52">
          <cell r="M52">
            <v>193429</v>
          </cell>
        </row>
        <row r="53">
          <cell r="M53">
            <v>15997</v>
          </cell>
        </row>
      </sheetData>
      <sheetData sheetId="6">
        <row r="52">
          <cell r="M52">
            <v>59128</v>
          </cell>
        </row>
        <row r="53">
          <cell r="M53">
            <v>33287</v>
          </cell>
        </row>
      </sheetData>
      <sheetData sheetId="7">
        <row r="52">
          <cell r="M52">
            <v>671953</v>
          </cell>
        </row>
        <row r="53">
          <cell r="M53">
            <v>58139</v>
          </cell>
        </row>
      </sheetData>
      <sheetData sheetId="8">
        <row r="52">
          <cell r="M52">
            <v>209096</v>
          </cell>
        </row>
        <row r="53">
          <cell r="M53">
            <v>70619</v>
          </cell>
        </row>
      </sheetData>
      <sheetData sheetId="9">
        <row r="52">
          <cell r="M52">
            <v>118593</v>
          </cell>
        </row>
        <row r="53">
          <cell r="M53">
            <v>17040</v>
          </cell>
        </row>
      </sheetData>
      <sheetData sheetId="10">
        <row r="52">
          <cell r="M52">
            <v>877169</v>
          </cell>
        </row>
        <row r="53">
          <cell r="M53">
            <v>185160</v>
          </cell>
        </row>
      </sheetData>
      <sheetData sheetId="11">
        <row r="52">
          <cell r="M52">
            <v>457668</v>
          </cell>
        </row>
        <row r="53">
          <cell r="M53">
            <v>155312</v>
          </cell>
        </row>
      </sheetData>
      <sheetData sheetId="12">
        <row r="52">
          <cell r="M52">
            <v>44633</v>
          </cell>
        </row>
        <row r="53">
          <cell r="M53">
            <v>6927</v>
          </cell>
        </row>
      </sheetData>
      <sheetData sheetId="13">
        <row r="52">
          <cell r="M52">
            <v>0</v>
          </cell>
        </row>
        <row r="53">
          <cell r="M53">
            <v>0</v>
          </cell>
        </row>
      </sheetData>
      <sheetData sheetId="14">
        <row r="52">
          <cell r="M52">
            <v>152349</v>
          </cell>
        </row>
        <row r="53">
          <cell r="M53">
            <v>82308</v>
          </cell>
        </row>
      </sheetData>
      <sheetData sheetId="15">
        <row r="52">
          <cell r="M52">
            <v>157919</v>
          </cell>
        </row>
        <row r="53">
          <cell r="M53">
            <v>7218</v>
          </cell>
        </row>
      </sheetData>
      <sheetData sheetId="16">
        <row r="52">
          <cell r="M52">
            <v>149299</v>
          </cell>
        </row>
        <row r="53">
          <cell r="M53">
            <v>11783</v>
          </cell>
        </row>
      </sheetData>
      <sheetData sheetId="17">
        <row r="52">
          <cell r="M52">
            <v>729500</v>
          </cell>
        </row>
        <row r="53">
          <cell r="M53">
            <v>681384</v>
          </cell>
        </row>
      </sheetData>
      <sheetData sheetId="18">
        <row r="52">
          <cell r="M52">
            <v>115510</v>
          </cell>
        </row>
        <row r="53">
          <cell r="M53">
            <v>27101</v>
          </cell>
        </row>
      </sheetData>
      <sheetData sheetId="19">
        <row r="52">
          <cell r="M52">
            <v>225994</v>
          </cell>
        </row>
        <row r="53">
          <cell r="M53">
            <v>76791</v>
          </cell>
        </row>
      </sheetData>
      <sheetData sheetId="20">
        <row r="52">
          <cell r="M52">
            <v>256173</v>
          </cell>
        </row>
        <row r="53">
          <cell r="M53">
            <v>125572</v>
          </cell>
        </row>
      </sheetData>
      <sheetData sheetId="21">
        <row r="52">
          <cell r="M52">
            <v>107824</v>
          </cell>
        </row>
        <row r="53">
          <cell r="M53">
            <v>131365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C Category"/>
      <sheetName val="NC Category A"/>
      <sheetName val="Summary"/>
      <sheetName val="NC Category B"/>
      <sheetName val="NC Category C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5">
        <row r="53">
          <cell r="N53">
            <v>29251</v>
          </cell>
          <cell r="O53">
            <v>29251</v>
          </cell>
          <cell r="P53">
            <v>53476</v>
          </cell>
        </row>
        <row r="54">
          <cell r="N54">
            <v>41226</v>
          </cell>
          <cell r="O54">
            <v>41226</v>
          </cell>
          <cell r="P54">
            <v>23948</v>
          </cell>
        </row>
      </sheetData>
      <sheetData sheetId="6">
        <row r="53">
          <cell r="N53">
            <v>110650</v>
          </cell>
          <cell r="O53">
            <v>110650</v>
          </cell>
          <cell r="P53">
            <v>116876</v>
          </cell>
        </row>
        <row r="54">
          <cell r="N54">
            <v>30761</v>
          </cell>
          <cell r="O54">
            <v>30761</v>
          </cell>
          <cell r="P54">
            <v>25894</v>
          </cell>
        </row>
      </sheetData>
      <sheetData sheetId="7">
        <row r="53">
          <cell r="N53">
            <v>127051</v>
          </cell>
          <cell r="O53">
            <v>94460</v>
          </cell>
          <cell r="P53">
            <v>103357</v>
          </cell>
        </row>
        <row r="54">
          <cell r="N54">
            <v>107831</v>
          </cell>
          <cell r="O54">
            <v>25427</v>
          </cell>
          <cell r="P54">
            <v>17102</v>
          </cell>
        </row>
      </sheetData>
      <sheetData sheetId="8">
        <row r="53">
          <cell r="N53">
            <v>77750</v>
          </cell>
          <cell r="O53">
            <v>112189</v>
          </cell>
          <cell r="P53">
            <v>104957</v>
          </cell>
        </row>
        <row r="54">
          <cell r="N54">
            <v>7108</v>
          </cell>
          <cell r="O54">
            <v>7108</v>
          </cell>
          <cell r="P54">
            <v>2135</v>
          </cell>
        </row>
      </sheetData>
      <sheetData sheetId="9">
        <row r="53">
          <cell r="N53">
            <v>38653</v>
          </cell>
          <cell r="O53">
            <v>38653</v>
          </cell>
          <cell r="P53">
            <v>35996</v>
          </cell>
        </row>
        <row r="54">
          <cell r="N54">
            <v>7117</v>
          </cell>
          <cell r="O54">
            <v>7117</v>
          </cell>
          <cell r="P54">
            <v>7987</v>
          </cell>
        </row>
      </sheetData>
      <sheetData sheetId="10">
        <row r="53">
          <cell r="N53">
            <v>95334</v>
          </cell>
          <cell r="O53">
            <v>95334</v>
          </cell>
          <cell r="P53">
            <v>95143</v>
          </cell>
        </row>
        <row r="54">
          <cell r="N54">
            <v>6455</v>
          </cell>
          <cell r="O54">
            <v>6455</v>
          </cell>
          <cell r="P54">
            <v>1414</v>
          </cell>
        </row>
      </sheetData>
      <sheetData sheetId="11">
        <row r="53">
          <cell r="N53">
            <v>21960</v>
          </cell>
          <cell r="O53">
            <v>21960</v>
          </cell>
          <cell r="P53">
            <v>17369</v>
          </cell>
        </row>
        <row r="54">
          <cell r="N54">
            <v>7251</v>
          </cell>
          <cell r="O54">
            <v>7251</v>
          </cell>
          <cell r="P54">
            <v>2328</v>
          </cell>
        </row>
      </sheetData>
      <sheetData sheetId="12">
        <row r="53">
          <cell r="N53">
            <v>36191</v>
          </cell>
          <cell r="O53">
            <v>36941</v>
          </cell>
          <cell r="P53">
            <v>38325</v>
          </cell>
        </row>
        <row r="54">
          <cell r="N54">
            <v>15935</v>
          </cell>
          <cell r="O54">
            <v>15935</v>
          </cell>
          <cell r="P54">
            <v>12661</v>
          </cell>
        </row>
      </sheetData>
      <sheetData sheetId="13">
        <row r="53">
          <cell r="N53">
            <v>22162</v>
          </cell>
          <cell r="O53">
            <v>22615</v>
          </cell>
          <cell r="P53">
            <v>17556</v>
          </cell>
        </row>
        <row r="54">
          <cell r="N54">
            <v>3681</v>
          </cell>
          <cell r="O54">
            <v>3681</v>
          </cell>
          <cell r="P54">
            <v>5254</v>
          </cell>
        </row>
      </sheetData>
      <sheetData sheetId="14">
        <row r="53">
          <cell r="N53">
            <v>16054</v>
          </cell>
          <cell r="O53">
            <v>16254</v>
          </cell>
          <cell r="P53">
            <v>32796</v>
          </cell>
        </row>
        <row r="54">
          <cell r="N54">
            <v>7420</v>
          </cell>
          <cell r="O54">
            <v>7420</v>
          </cell>
          <cell r="P54">
            <v>16693</v>
          </cell>
        </row>
      </sheetData>
      <sheetData sheetId="15">
        <row r="53">
          <cell r="N53">
            <v>86729</v>
          </cell>
          <cell r="O53">
            <v>8496</v>
          </cell>
          <cell r="P53">
            <v>69866</v>
          </cell>
        </row>
        <row r="54">
          <cell r="N54">
            <v>824</v>
          </cell>
          <cell r="O54">
            <v>694</v>
          </cell>
          <cell r="P54">
            <v>1396</v>
          </cell>
        </row>
      </sheetData>
      <sheetData sheetId="16">
        <row r="53">
          <cell r="N53">
            <v>40288</v>
          </cell>
          <cell r="O53">
            <v>40223</v>
          </cell>
          <cell r="P53">
            <v>41478</v>
          </cell>
        </row>
        <row r="54">
          <cell r="N54">
            <v>13718</v>
          </cell>
          <cell r="O54">
            <v>13718</v>
          </cell>
          <cell r="P54">
            <v>16634</v>
          </cell>
        </row>
      </sheetData>
      <sheetData sheetId="17">
        <row r="53">
          <cell r="N53">
            <v>47325</v>
          </cell>
          <cell r="O53">
            <v>48834</v>
          </cell>
          <cell r="P53">
            <v>45375</v>
          </cell>
        </row>
        <row r="54">
          <cell r="N54">
            <v>7006</v>
          </cell>
          <cell r="O54">
            <v>7006</v>
          </cell>
          <cell r="P54">
            <v>447</v>
          </cell>
        </row>
      </sheetData>
      <sheetData sheetId="18">
        <row r="53">
          <cell r="N53">
            <v>83537</v>
          </cell>
          <cell r="O53">
            <v>83537</v>
          </cell>
          <cell r="P53">
            <v>153118</v>
          </cell>
        </row>
        <row r="54">
          <cell r="N54">
            <v>13574</v>
          </cell>
          <cell r="O54">
            <v>13574</v>
          </cell>
          <cell r="P54">
            <v>7569</v>
          </cell>
        </row>
      </sheetData>
      <sheetData sheetId="19">
        <row r="53">
          <cell r="N53">
            <v>26325</v>
          </cell>
          <cell r="O53">
            <v>26825</v>
          </cell>
          <cell r="P53">
            <v>35253</v>
          </cell>
        </row>
        <row r="54">
          <cell r="N54">
            <v>4592</v>
          </cell>
          <cell r="O54">
            <v>4592</v>
          </cell>
          <cell r="P54">
            <v>17716</v>
          </cell>
        </row>
      </sheetData>
      <sheetData sheetId="20">
        <row r="53">
          <cell r="N53">
            <v>17294</v>
          </cell>
          <cell r="O53">
            <v>17294</v>
          </cell>
          <cell r="P53">
            <v>25654</v>
          </cell>
        </row>
        <row r="54">
          <cell r="N54">
            <v>3894</v>
          </cell>
          <cell r="O54">
            <v>3894</v>
          </cell>
          <cell r="P54">
            <v>28257</v>
          </cell>
        </row>
      </sheetData>
      <sheetData sheetId="21">
        <row r="53">
          <cell r="N53">
            <v>23089</v>
          </cell>
          <cell r="O53">
            <v>23089</v>
          </cell>
          <cell r="P53">
            <v>26129</v>
          </cell>
        </row>
        <row r="54">
          <cell r="N54">
            <v>12085</v>
          </cell>
          <cell r="O54">
            <v>12085</v>
          </cell>
          <cell r="P54">
            <v>4547</v>
          </cell>
        </row>
      </sheetData>
      <sheetData sheetId="22">
        <row r="53">
          <cell r="N53">
            <v>35850</v>
          </cell>
          <cell r="O53">
            <v>36400</v>
          </cell>
          <cell r="P53">
            <v>38066</v>
          </cell>
        </row>
        <row r="54">
          <cell r="N54">
            <v>4085</v>
          </cell>
          <cell r="O54">
            <v>4085</v>
          </cell>
          <cell r="P54">
            <v>108</v>
          </cell>
        </row>
      </sheetData>
      <sheetData sheetId="23">
        <row r="53">
          <cell r="N53">
            <v>40064</v>
          </cell>
          <cell r="O53">
            <v>40064</v>
          </cell>
          <cell r="P53">
            <v>49904</v>
          </cell>
        </row>
        <row r="54">
          <cell r="N54">
            <v>8014</v>
          </cell>
          <cell r="O54">
            <v>8014</v>
          </cell>
          <cell r="P54">
            <v>19906</v>
          </cell>
        </row>
      </sheetData>
      <sheetData sheetId="24">
        <row r="53">
          <cell r="N53">
            <v>75514</v>
          </cell>
          <cell r="O53">
            <v>75514</v>
          </cell>
          <cell r="P53">
            <v>91921</v>
          </cell>
        </row>
        <row r="54">
          <cell r="N54">
            <v>6141</v>
          </cell>
          <cell r="O54">
            <v>6141</v>
          </cell>
          <cell r="P54">
            <v>5918</v>
          </cell>
        </row>
      </sheetData>
      <sheetData sheetId="25">
        <row r="53">
          <cell r="N53">
            <v>10635</v>
          </cell>
          <cell r="O53">
            <v>10635</v>
          </cell>
          <cell r="P53">
            <v>13612</v>
          </cell>
        </row>
        <row r="54">
          <cell r="N54">
            <v>3398</v>
          </cell>
          <cell r="O54">
            <v>3398</v>
          </cell>
          <cell r="P54">
            <v>4684</v>
          </cell>
        </row>
      </sheetData>
      <sheetData sheetId="26">
        <row r="53">
          <cell r="N53">
            <v>71310</v>
          </cell>
          <cell r="O53">
            <v>71310</v>
          </cell>
          <cell r="P53">
            <v>89382</v>
          </cell>
        </row>
        <row r="54">
          <cell r="N54">
            <v>20841</v>
          </cell>
          <cell r="O54">
            <v>20841</v>
          </cell>
          <cell r="P54">
            <v>12477</v>
          </cell>
        </row>
      </sheetData>
      <sheetData sheetId="27">
        <row r="53">
          <cell r="N53">
            <v>220064</v>
          </cell>
          <cell r="O53">
            <v>220064</v>
          </cell>
          <cell r="P53">
            <v>237328</v>
          </cell>
        </row>
        <row r="54">
          <cell r="N54">
            <v>76948</v>
          </cell>
          <cell r="O54">
            <v>76948</v>
          </cell>
          <cell r="P54">
            <v>26505</v>
          </cell>
        </row>
      </sheetData>
      <sheetData sheetId="28">
        <row r="53">
          <cell r="N53">
            <v>14877</v>
          </cell>
          <cell r="O53">
            <v>14877</v>
          </cell>
          <cell r="P53">
            <v>12094</v>
          </cell>
        </row>
        <row r="54">
          <cell r="N54">
            <v>6738</v>
          </cell>
          <cell r="O54">
            <v>6738</v>
          </cell>
          <cell r="P54">
            <v>2552</v>
          </cell>
        </row>
      </sheetData>
      <sheetData sheetId="29">
        <row r="53">
          <cell r="N53">
            <v>59792</v>
          </cell>
          <cell r="O53">
            <v>51422</v>
          </cell>
          <cell r="P53">
            <v>80286</v>
          </cell>
        </row>
        <row r="54">
          <cell r="N54">
            <v>17445</v>
          </cell>
          <cell r="O54">
            <v>18485</v>
          </cell>
          <cell r="P54">
            <v>21910</v>
          </cell>
        </row>
      </sheetData>
      <sheetData sheetId="30">
        <row r="53">
          <cell r="N53">
            <v>26744</v>
          </cell>
          <cell r="O53">
            <v>26744</v>
          </cell>
          <cell r="P53">
            <v>24129</v>
          </cell>
        </row>
        <row r="54">
          <cell r="N54">
            <v>14001</v>
          </cell>
          <cell r="O54">
            <v>14001</v>
          </cell>
          <cell r="P54">
            <v>5368</v>
          </cell>
        </row>
      </sheetData>
      <sheetData sheetId="31">
        <row r="53">
          <cell r="N53">
            <v>55538</v>
          </cell>
          <cell r="O53">
            <v>55538</v>
          </cell>
          <cell r="P53">
            <v>36852</v>
          </cell>
        </row>
        <row r="54">
          <cell r="N54">
            <v>8736</v>
          </cell>
          <cell r="O54">
            <v>8736</v>
          </cell>
          <cell r="P54">
            <v>5015</v>
          </cell>
        </row>
      </sheetData>
      <sheetData sheetId="32">
        <row r="53">
          <cell r="N53">
            <v>665076</v>
          </cell>
          <cell r="O53">
            <v>665076</v>
          </cell>
          <cell r="P53">
            <v>721811</v>
          </cell>
        </row>
        <row r="54">
          <cell r="N54">
            <v>125707</v>
          </cell>
          <cell r="O54">
            <v>125707</v>
          </cell>
          <cell r="P54">
            <v>153384</v>
          </cell>
        </row>
      </sheetData>
      <sheetData sheetId="33">
        <row r="53">
          <cell r="N53">
            <v>51304</v>
          </cell>
          <cell r="O53">
            <v>51304</v>
          </cell>
          <cell r="P53">
            <v>47447</v>
          </cell>
        </row>
        <row r="54">
          <cell r="N54">
            <v>10265</v>
          </cell>
          <cell r="O54">
            <v>10265</v>
          </cell>
          <cell r="P54">
            <v>15016</v>
          </cell>
        </row>
      </sheetData>
      <sheetData sheetId="34">
        <row r="53">
          <cell r="N53">
            <v>38488</v>
          </cell>
          <cell r="O53">
            <v>38488</v>
          </cell>
          <cell r="P53">
            <v>31962</v>
          </cell>
        </row>
        <row r="54">
          <cell r="N54">
            <v>13832</v>
          </cell>
          <cell r="O54">
            <v>13832</v>
          </cell>
          <cell r="P54">
            <v>13382</v>
          </cell>
        </row>
      </sheetData>
      <sheetData sheetId="35">
        <row r="53">
          <cell r="N53">
            <v>61137</v>
          </cell>
          <cell r="O53">
            <v>61137</v>
          </cell>
          <cell r="P53">
            <v>96123</v>
          </cell>
        </row>
        <row r="54">
          <cell r="N54">
            <v>15462</v>
          </cell>
          <cell r="O54">
            <v>15462</v>
          </cell>
          <cell r="P54">
            <v>20566</v>
          </cell>
        </row>
      </sheetData>
      <sheetData sheetId="36">
        <row r="53">
          <cell r="N53">
            <v>62110</v>
          </cell>
          <cell r="O53">
            <v>61086</v>
          </cell>
          <cell r="P53">
            <v>79779</v>
          </cell>
        </row>
        <row r="54">
          <cell r="N54">
            <v>57217</v>
          </cell>
          <cell r="O54">
            <v>29289</v>
          </cell>
          <cell r="P54">
            <v>23123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1">
        <row r="52">
          <cell r="M52">
            <v>10165</v>
          </cell>
        </row>
        <row r="53">
          <cell r="M53">
            <v>1196</v>
          </cell>
        </row>
      </sheetData>
      <sheetData sheetId="2">
        <row r="52">
          <cell r="M52">
            <v>105191</v>
          </cell>
        </row>
        <row r="53">
          <cell r="M53">
            <v>25894</v>
          </cell>
        </row>
      </sheetData>
      <sheetData sheetId="3">
        <row r="52">
          <cell r="M52">
            <v>72364</v>
          </cell>
        </row>
        <row r="53">
          <cell r="M53">
            <v>12493</v>
          </cell>
        </row>
      </sheetData>
      <sheetData sheetId="4">
        <row r="52">
          <cell r="M52">
            <v>76892</v>
          </cell>
        </row>
        <row r="53">
          <cell r="M53">
            <v>1681</v>
          </cell>
        </row>
      </sheetData>
      <sheetData sheetId="5">
        <row r="52">
          <cell r="M52">
            <v>4985</v>
          </cell>
        </row>
        <row r="53">
          <cell r="M53">
            <v>77716</v>
          </cell>
        </row>
      </sheetData>
      <sheetData sheetId="6">
        <row r="52">
          <cell r="M52">
            <v>93656</v>
          </cell>
        </row>
        <row r="53">
          <cell r="M53">
            <v>5863</v>
          </cell>
        </row>
      </sheetData>
      <sheetData sheetId="7">
        <row r="52">
          <cell r="M52">
            <v>3203</v>
          </cell>
        </row>
        <row r="53">
          <cell r="M53">
            <v>313</v>
          </cell>
        </row>
      </sheetData>
      <sheetData sheetId="8">
        <row r="52">
          <cell r="M52">
            <v>28696</v>
          </cell>
        </row>
        <row r="53">
          <cell r="M53">
            <v>-1667</v>
          </cell>
        </row>
      </sheetData>
      <sheetData sheetId="9">
        <row r="52">
          <cell r="M52">
            <v>18986</v>
          </cell>
        </row>
        <row r="53">
          <cell r="M53">
            <v>9122</v>
          </cell>
        </row>
      </sheetData>
      <sheetData sheetId="10">
        <row r="52">
          <cell r="M52">
            <v>17958</v>
          </cell>
        </row>
        <row r="53">
          <cell r="M53">
            <v>16861</v>
          </cell>
        </row>
      </sheetData>
      <sheetData sheetId="11">
        <row r="52">
          <cell r="M52">
            <v>66902</v>
          </cell>
        </row>
        <row r="53">
          <cell r="M53">
            <v>1409</v>
          </cell>
        </row>
      </sheetData>
      <sheetData sheetId="12">
        <row r="52">
          <cell r="M52">
            <v>24801</v>
          </cell>
        </row>
        <row r="53">
          <cell r="M53">
            <v>22005</v>
          </cell>
        </row>
      </sheetData>
      <sheetData sheetId="13">
        <row r="52">
          <cell r="M52">
            <v>42475</v>
          </cell>
        </row>
        <row r="53">
          <cell r="M53">
            <v>2105</v>
          </cell>
        </row>
      </sheetData>
      <sheetData sheetId="14">
        <row r="52">
          <cell r="M52">
            <v>87109</v>
          </cell>
        </row>
        <row r="53">
          <cell r="M53">
            <v>9908</v>
          </cell>
        </row>
      </sheetData>
      <sheetData sheetId="15">
        <row r="52">
          <cell r="M52">
            <v>34848</v>
          </cell>
        </row>
        <row r="53">
          <cell r="M53">
            <v>17771</v>
          </cell>
        </row>
      </sheetData>
      <sheetData sheetId="16">
        <row r="52">
          <cell r="M52">
            <v>43445</v>
          </cell>
        </row>
        <row r="53">
          <cell r="M53">
            <v>6143</v>
          </cell>
        </row>
      </sheetData>
      <sheetData sheetId="17">
        <row r="52">
          <cell r="M52">
            <v>20895</v>
          </cell>
        </row>
        <row r="53">
          <cell r="M53">
            <v>8976</v>
          </cell>
        </row>
      </sheetData>
      <sheetData sheetId="18">
        <row r="52">
          <cell r="M52">
            <v>51421</v>
          </cell>
        </row>
        <row r="53">
          <cell r="M53">
            <v>178132</v>
          </cell>
        </row>
      </sheetData>
      <sheetData sheetId="19">
        <row r="52">
          <cell r="M52">
            <v>44614</v>
          </cell>
        </row>
        <row r="53">
          <cell r="M53">
            <v>9497</v>
          </cell>
        </row>
      </sheetData>
      <sheetData sheetId="20">
        <row r="52">
          <cell r="M52">
            <v>82361</v>
          </cell>
        </row>
        <row r="53">
          <cell r="M53">
            <v>5019</v>
          </cell>
        </row>
      </sheetData>
      <sheetData sheetId="21">
        <row r="52">
          <cell r="M52">
            <v>10502</v>
          </cell>
        </row>
        <row r="53">
          <cell r="M53">
            <v>0</v>
          </cell>
        </row>
      </sheetData>
      <sheetData sheetId="22">
        <row r="52">
          <cell r="M52">
            <v>76651</v>
          </cell>
        </row>
        <row r="53">
          <cell r="M53">
            <v>13865</v>
          </cell>
        </row>
      </sheetData>
      <sheetData sheetId="23">
        <row r="52">
          <cell r="M52">
            <v>218733</v>
          </cell>
        </row>
        <row r="53">
          <cell r="M53">
            <v>23653</v>
          </cell>
        </row>
      </sheetData>
      <sheetData sheetId="24">
        <row r="52">
          <cell r="M52">
            <v>4299</v>
          </cell>
        </row>
        <row r="53">
          <cell r="M53">
            <v>1523</v>
          </cell>
        </row>
      </sheetData>
      <sheetData sheetId="25">
        <row r="52">
          <cell r="M52">
            <v>73888</v>
          </cell>
        </row>
        <row r="53">
          <cell r="M53">
            <v>22996</v>
          </cell>
        </row>
      </sheetData>
      <sheetData sheetId="26">
        <row r="52">
          <cell r="M52">
            <v>27899</v>
          </cell>
        </row>
        <row r="53">
          <cell r="M53">
            <v>12714</v>
          </cell>
        </row>
      </sheetData>
      <sheetData sheetId="27">
        <row r="52">
          <cell r="M52">
            <v>42866</v>
          </cell>
        </row>
        <row r="53">
          <cell r="M53">
            <v>2619</v>
          </cell>
        </row>
      </sheetData>
      <sheetData sheetId="28">
        <row r="52">
          <cell r="M52">
            <v>585641</v>
          </cell>
        </row>
        <row r="53">
          <cell r="M53">
            <v>81318</v>
          </cell>
        </row>
      </sheetData>
      <sheetData sheetId="29">
        <row r="52">
          <cell r="M52">
            <v>24856</v>
          </cell>
        </row>
        <row r="53">
          <cell r="M53">
            <v>4873</v>
          </cell>
        </row>
      </sheetData>
      <sheetData sheetId="30">
        <row r="52">
          <cell r="M52">
            <v>28219</v>
          </cell>
        </row>
        <row r="53">
          <cell r="M53">
            <v>15781</v>
          </cell>
        </row>
      </sheetData>
      <sheetData sheetId="31">
        <row r="52">
          <cell r="M52">
            <v>12380</v>
          </cell>
        </row>
        <row r="53">
          <cell r="M53">
            <v>5391</v>
          </cell>
        </row>
      </sheetData>
      <sheetData sheetId="32">
        <row r="52">
          <cell r="M52">
            <v>76344</v>
          </cell>
        </row>
        <row r="53">
          <cell r="M53">
            <v>23118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W Category"/>
      <sheetName val="NW Category A"/>
      <sheetName val="Summary"/>
      <sheetName val="NW Category B"/>
      <sheetName val="NW Category C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5">
        <row r="53">
          <cell r="N53">
            <v>121570</v>
          </cell>
          <cell r="O53">
            <v>121570</v>
          </cell>
          <cell r="P53">
            <v>162959</v>
          </cell>
        </row>
        <row r="54">
          <cell r="N54">
            <v>273424</v>
          </cell>
          <cell r="O54">
            <v>273424</v>
          </cell>
          <cell r="P54">
            <v>54236</v>
          </cell>
        </row>
      </sheetData>
      <sheetData sheetId="6">
        <row r="53">
          <cell r="N53">
            <v>664476</v>
          </cell>
          <cell r="O53">
            <v>664476</v>
          </cell>
          <cell r="P53">
            <v>727880</v>
          </cell>
        </row>
        <row r="54">
          <cell r="N54">
            <v>162870</v>
          </cell>
          <cell r="O54">
            <v>162870</v>
          </cell>
          <cell r="P54">
            <v>102597</v>
          </cell>
        </row>
      </sheetData>
      <sheetData sheetId="7">
        <row r="53">
          <cell r="N53">
            <v>1365614</v>
          </cell>
          <cell r="O53">
            <v>1365614</v>
          </cell>
          <cell r="P53">
            <v>1557337</v>
          </cell>
        </row>
        <row r="54">
          <cell r="N54">
            <v>389152</v>
          </cell>
          <cell r="O54">
            <v>389152</v>
          </cell>
          <cell r="P54">
            <v>249506</v>
          </cell>
        </row>
      </sheetData>
      <sheetData sheetId="8">
        <row r="53">
          <cell r="N53">
            <v>51785</v>
          </cell>
          <cell r="O53">
            <v>51785</v>
          </cell>
          <cell r="P53">
            <v>86108</v>
          </cell>
        </row>
        <row r="54">
          <cell r="N54">
            <v>14025</v>
          </cell>
          <cell r="O54">
            <v>14025</v>
          </cell>
          <cell r="P54">
            <v>1100</v>
          </cell>
        </row>
      </sheetData>
      <sheetData sheetId="9">
        <row r="53">
          <cell r="N53">
            <v>231245</v>
          </cell>
          <cell r="O53">
            <v>231245</v>
          </cell>
          <cell r="P53">
            <v>226992</v>
          </cell>
        </row>
        <row r="54">
          <cell r="N54">
            <v>164</v>
          </cell>
          <cell r="O54">
            <v>164</v>
          </cell>
          <cell r="P54">
            <v>127134</v>
          </cell>
        </row>
      </sheetData>
      <sheetData sheetId="10">
        <row r="53">
          <cell r="N53">
            <v>64484</v>
          </cell>
          <cell r="O53">
            <v>64484</v>
          </cell>
          <cell r="P53">
            <v>153733</v>
          </cell>
        </row>
        <row r="54">
          <cell r="N54">
            <v>153028</v>
          </cell>
          <cell r="O54">
            <v>153028</v>
          </cell>
          <cell r="P54">
            <v>16488</v>
          </cell>
        </row>
      </sheetData>
      <sheetData sheetId="11">
        <row r="53">
          <cell r="N53">
            <v>46289</v>
          </cell>
          <cell r="O53">
            <v>46289</v>
          </cell>
          <cell r="P53">
            <v>30603</v>
          </cell>
        </row>
        <row r="54">
          <cell r="N54">
            <v>43887</v>
          </cell>
          <cell r="O54">
            <v>43887</v>
          </cell>
          <cell r="P54">
            <v>21862</v>
          </cell>
        </row>
      </sheetData>
      <sheetData sheetId="12">
        <row r="53">
          <cell r="N53">
            <v>82750</v>
          </cell>
          <cell r="O53">
            <v>82750</v>
          </cell>
          <cell r="P53">
            <v>141482</v>
          </cell>
        </row>
        <row r="54">
          <cell r="N54">
            <v>20031</v>
          </cell>
          <cell r="O54">
            <v>20031</v>
          </cell>
          <cell r="P54">
            <v>1351</v>
          </cell>
        </row>
      </sheetData>
      <sheetData sheetId="13">
        <row r="53">
          <cell r="N53">
            <v>306281</v>
          </cell>
          <cell r="O53">
            <v>339907</v>
          </cell>
          <cell r="P53">
            <v>312295</v>
          </cell>
        </row>
        <row r="54">
          <cell r="N54">
            <v>143271</v>
          </cell>
          <cell r="O54">
            <v>101874</v>
          </cell>
          <cell r="P54">
            <v>47793</v>
          </cell>
        </row>
      </sheetData>
      <sheetData sheetId="14">
        <row r="53">
          <cell r="N53">
            <v>127678</v>
          </cell>
          <cell r="O53">
            <v>127678</v>
          </cell>
          <cell r="P53">
            <v>142849</v>
          </cell>
        </row>
        <row r="54">
          <cell r="N54">
            <v>26526</v>
          </cell>
          <cell r="O54">
            <v>26526</v>
          </cell>
          <cell r="P54">
            <v>2725</v>
          </cell>
        </row>
      </sheetData>
      <sheetData sheetId="15">
        <row r="53">
          <cell r="N53">
            <v>113082</v>
          </cell>
          <cell r="O53">
            <v>113082</v>
          </cell>
          <cell r="P53">
            <v>123577</v>
          </cell>
        </row>
        <row r="54">
          <cell r="N54">
            <v>22135</v>
          </cell>
          <cell r="O54">
            <v>22135</v>
          </cell>
          <cell r="P54">
            <v>13350</v>
          </cell>
        </row>
      </sheetData>
      <sheetData sheetId="16">
        <row r="53">
          <cell r="N53">
            <v>175453</v>
          </cell>
          <cell r="O53">
            <v>175453</v>
          </cell>
          <cell r="P53">
            <v>208480</v>
          </cell>
        </row>
        <row r="54">
          <cell r="N54">
            <v>230132</v>
          </cell>
          <cell r="O54">
            <v>230132</v>
          </cell>
          <cell r="P54">
            <v>14565</v>
          </cell>
        </row>
      </sheetData>
      <sheetData sheetId="17">
        <row r="53">
          <cell r="N53">
            <v>25300</v>
          </cell>
          <cell r="O53">
            <v>25300</v>
          </cell>
          <cell r="P53">
            <v>30881</v>
          </cell>
        </row>
        <row r="54">
          <cell r="N54">
            <v>7822</v>
          </cell>
          <cell r="O54">
            <v>7822</v>
          </cell>
          <cell r="P54">
            <v>14881</v>
          </cell>
        </row>
      </sheetData>
      <sheetData sheetId="18">
        <row r="53">
          <cell r="N53">
            <v>147187</v>
          </cell>
          <cell r="O53">
            <v>147187</v>
          </cell>
          <cell r="P53">
            <v>123210</v>
          </cell>
        </row>
        <row r="54">
          <cell r="N54">
            <v>101699</v>
          </cell>
          <cell r="O54">
            <v>101699</v>
          </cell>
          <cell r="P54">
            <v>5675</v>
          </cell>
        </row>
      </sheetData>
      <sheetData sheetId="19">
        <row r="53">
          <cell r="N53">
            <v>46435</v>
          </cell>
          <cell r="O53">
            <v>46435</v>
          </cell>
          <cell r="P53">
            <v>0</v>
          </cell>
        </row>
        <row r="54">
          <cell r="N54">
            <v>57245</v>
          </cell>
          <cell r="O54">
            <v>57245</v>
          </cell>
          <cell r="P54">
            <v>0</v>
          </cell>
        </row>
      </sheetData>
      <sheetData sheetId="20">
        <row r="53">
          <cell r="N53">
            <v>57666</v>
          </cell>
          <cell r="O53">
            <v>57666</v>
          </cell>
          <cell r="P53">
            <v>70804</v>
          </cell>
        </row>
        <row r="54">
          <cell r="N54">
            <v>25201</v>
          </cell>
          <cell r="O54">
            <v>25201</v>
          </cell>
          <cell r="P54">
            <v>23966</v>
          </cell>
        </row>
      </sheetData>
      <sheetData sheetId="21">
        <row r="53">
          <cell r="N53">
            <v>7322</v>
          </cell>
          <cell r="O53">
            <v>7322</v>
          </cell>
          <cell r="P53">
            <v>0</v>
          </cell>
        </row>
        <row r="54">
          <cell r="N54">
            <v>9395</v>
          </cell>
          <cell r="O54">
            <v>9395</v>
          </cell>
          <cell r="P54">
            <v>0</v>
          </cell>
        </row>
      </sheetData>
      <sheetData sheetId="22">
        <row r="53">
          <cell r="N53">
            <v>116501</v>
          </cell>
          <cell r="O53">
            <v>116501</v>
          </cell>
          <cell r="P53">
            <v>130671</v>
          </cell>
        </row>
        <row r="54">
          <cell r="N54">
            <v>21658</v>
          </cell>
          <cell r="O54">
            <v>21658</v>
          </cell>
          <cell r="P54">
            <v>7405</v>
          </cell>
        </row>
      </sheetData>
      <sheetData sheetId="23">
        <row r="53">
          <cell r="N53">
            <v>125535</v>
          </cell>
          <cell r="O53">
            <v>125535</v>
          </cell>
          <cell r="P53">
            <v>171266</v>
          </cell>
        </row>
        <row r="54">
          <cell r="N54">
            <v>102653</v>
          </cell>
          <cell r="O54">
            <v>102653</v>
          </cell>
          <cell r="P54">
            <v>74598</v>
          </cell>
        </row>
      </sheetData>
      <sheetData sheetId="24">
        <row r="53">
          <cell r="N53">
            <v>73365</v>
          </cell>
          <cell r="O53">
            <v>73365</v>
          </cell>
          <cell r="P53">
            <v>77791</v>
          </cell>
        </row>
        <row r="54">
          <cell r="N54">
            <v>17939</v>
          </cell>
          <cell r="O54">
            <v>17939</v>
          </cell>
          <cell r="P54">
            <v>11559</v>
          </cell>
        </row>
      </sheetData>
      <sheetData sheetId="25">
        <row r="53">
          <cell r="N53">
            <v>439590</v>
          </cell>
          <cell r="O53">
            <v>467421</v>
          </cell>
          <cell r="P53">
            <v>465215</v>
          </cell>
        </row>
        <row r="54">
          <cell r="N54">
            <v>132494</v>
          </cell>
          <cell r="O54">
            <v>132494</v>
          </cell>
          <cell r="P54">
            <v>83713</v>
          </cell>
        </row>
      </sheetData>
      <sheetData sheetId="26">
        <row r="53">
          <cell r="N53">
            <v>1073989</v>
          </cell>
          <cell r="O53">
            <v>1073989</v>
          </cell>
          <cell r="P53">
            <v>1112265</v>
          </cell>
        </row>
        <row r="54">
          <cell r="N54">
            <v>167149</v>
          </cell>
          <cell r="O54">
            <v>167149</v>
          </cell>
          <cell r="P54">
            <v>188354</v>
          </cell>
        </row>
      </sheetData>
      <sheetData sheetId="27">
        <row r="53">
          <cell r="N53">
            <v>108306</v>
          </cell>
          <cell r="O53">
            <v>108306</v>
          </cell>
          <cell r="P53">
            <v>130971</v>
          </cell>
        </row>
        <row r="54">
          <cell r="N54">
            <v>113747</v>
          </cell>
          <cell r="O54">
            <v>113747</v>
          </cell>
          <cell r="P54">
            <v>98148</v>
          </cell>
        </row>
      </sheetData>
      <sheetData sheetId="28">
        <row r="53">
          <cell r="N53">
            <v>62411</v>
          </cell>
          <cell r="O53">
            <v>62411</v>
          </cell>
          <cell r="P53">
            <v>135506</v>
          </cell>
        </row>
        <row r="54">
          <cell r="N54">
            <v>59959</v>
          </cell>
          <cell r="O54">
            <v>59959</v>
          </cell>
          <cell r="P54">
            <v>47406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C Category"/>
      <sheetName val="Summary"/>
      <sheetName val="WC Category A"/>
      <sheetName val="WC Category B"/>
      <sheetName val="WC Category C"/>
      <sheetName val="WC000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5">
        <row r="53">
          <cell r="N53">
            <v>15758044</v>
          </cell>
          <cell r="O53">
            <v>14449434</v>
          </cell>
          <cell r="P53">
            <v>13871233</v>
          </cell>
        </row>
        <row r="54">
          <cell r="N54">
            <v>3909092</v>
          </cell>
          <cell r="O54">
            <v>5224062</v>
          </cell>
          <cell r="P54">
            <v>5060341</v>
          </cell>
        </row>
      </sheetData>
      <sheetData sheetId="6">
        <row r="53">
          <cell r="N53">
            <v>115499</v>
          </cell>
          <cell r="O53">
            <v>119539</v>
          </cell>
          <cell r="P53">
            <v>124994</v>
          </cell>
        </row>
        <row r="54">
          <cell r="N54">
            <v>44572</v>
          </cell>
          <cell r="O54">
            <v>44572</v>
          </cell>
          <cell r="P54">
            <v>43901</v>
          </cell>
        </row>
      </sheetData>
      <sheetData sheetId="7">
        <row r="53">
          <cell r="N53">
            <v>104396</v>
          </cell>
          <cell r="O53">
            <v>104396</v>
          </cell>
          <cell r="P53">
            <v>105954</v>
          </cell>
        </row>
        <row r="54">
          <cell r="N54">
            <v>32650</v>
          </cell>
          <cell r="O54">
            <v>32650</v>
          </cell>
          <cell r="P54">
            <v>35490</v>
          </cell>
        </row>
      </sheetData>
      <sheetData sheetId="8">
        <row r="53">
          <cell r="N53">
            <v>136817</v>
          </cell>
          <cell r="O53">
            <v>138292</v>
          </cell>
          <cell r="P53">
            <v>115346</v>
          </cell>
        </row>
        <row r="54">
          <cell r="N54">
            <v>44277</v>
          </cell>
          <cell r="O54">
            <v>45177</v>
          </cell>
          <cell r="P54">
            <v>26072</v>
          </cell>
        </row>
      </sheetData>
      <sheetData sheetId="9">
        <row r="53">
          <cell r="N53">
            <v>450052</v>
          </cell>
          <cell r="O53">
            <v>450052</v>
          </cell>
          <cell r="P53">
            <v>344702</v>
          </cell>
        </row>
        <row r="54">
          <cell r="N54">
            <v>103717</v>
          </cell>
          <cell r="O54">
            <v>103717</v>
          </cell>
          <cell r="P54">
            <v>184261</v>
          </cell>
        </row>
      </sheetData>
      <sheetData sheetId="10">
        <row r="53">
          <cell r="N53">
            <v>222063</v>
          </cell>
          <cell r="O53">
            <v>222063</v>
          </cell>
          <cell r="P53">
            <v>232285</v>
          </cell>
        </row>
        <row r="54">
          <cell r="N54">
            <v>55340</v>
          </cell>
          <cell r="O54">
            <v>55340</v>
          </cell>
          <cell r="P54">
            <v>45900</v>
          </cell>
        </row>
      </sheetData>
      <sheetData sheetId="11">
        <row r="53">
          <cell r="N53">
            <v>264261</v>
          </cell>
          <cell r="O53">
            <v>264261</v>
          </cell>
          <cell r="P53">
            <v>196168</v>
          </cell>
        </row>
        <row r="54">
          <cell r="N54">
            <v>72621</v>
          </cell>
          <cell r="O54">
            <v>72621</v>
          </cell>
          <cell r="P54">
            <v>72374</v>
          </cell>
        </row>
      </sheetData>
      <sheetData sheetId="12">
        <row r="53">
          <cell r="N53">
            <v>190916</v>
          </cell>
          <cell r="O53">
            <v>190916</v>
          </cell>
          <cell r="P53">
            <v>188473</v>
          </cell>
        </row>
        <row r="54">
          <cell r="N54">
            <v>45718</v>
          </cell>
          <cell r="O54">
            <v>45718</v>
          </cell>
          <cell r="P54">
            <v>60043</v>
          </cell>
        </row>
      </sheetData>
      <sheetData sheetId="13">
        <row r="53">
          <cell r="N53">
            <v>668958</v>
          </cell>
          <cell r="O53">
            <v>668958</v>
          </cell>
          <cell r="P53">
            <v>777307</v>
          </cell>
        </row>
        <row r="54">
          <cell r="N54">
            <v>233240</v>
          </cell>
          <cell r="O54">
            <v>233240</v>
          </cell>
          <cell r="P54">
            <v>207433</v>
          </cell>
        </row>
      </sheetData>
      <sheetData sheetId="14">
        <row r="53">
          <cell r="N53">
            <v>526751</v>
          </cell>
          <cell r="O53">
            <v>526751</v>
          </cell>
          <cell r="P53">
            <v>564744</v>
          </cell>
        </row>
        <row r="54">
          <cell r="N54">
            <v>156197</v>
          </cell>
          <cell r="O54">
            <v>156197</v>
          </cell>
          <cell r="P54">
            <v>89913</v>
          </cell>
        </row>
      </sheetData>
      <sheetData sheetId="15">
        <row r="53">
          <cell r="N53">
            <v>344104</v>
          </cell>
          <cell r="O53">
            <v>446126</v>
          </cell>
          <cell r="P53">
            <v>418067</v>
          </cell>
        </row>
        <row r="54">
          <cell r="N54">
            <v>84408</v>
          </cell>
          <cell r="O54">
            <v>97921</v>
          </cell>
          <cell r="P54">
            <v>80777</v>
          </cell>
        </row>
      </sheetData>
      <sheetData sheetId="16">
        <row r="53">
          <cell r="N53">
            <v>243815</v>
          </cell>
          <cell r="O53">
            <v>243815</v>
          </cell>
          <cell r="P53">
            <v>252548</v>
          </cell>
        </row>
        <row r="54">
          <cell r="N54">
            <v>57732</v>
          </cell>
          <cell r="O54">
            <v>57732</v>
          </cell>
          <cell r="P54">
            <v>46218</v>
          </cell>
        </row>
      </sheetData>
      <sheetData sheetId="17">
        <row r="53">
          <cell r="N53">
            <v>318266</v>
          </cell>
          <cell r="O53">
            <v>318266</v>
          </cell>
          <cell r="P53">
            <v>309630</v>
          </cell>
        </row>
        <row r="54">
          <cell r="N54">
            <v>27775</v>
          </cell>
          <cell r="O54">
            <v>27775</v>
          </cell>
          <cell r="P54">
            <v>62916</v>
          </cell>
        </row>
      </sheetData>
      <sheetData sheetId="18">
        <row r="53">
          <cell r="N53">
            <v>205787</v>
          </cell>
          <cell r="O53">
            <v>205787</v>
          </cell>
          <cell r="P53">
            <v>191802</v>
          </cell>
        </row>
        <row r="54">
          <cell r="N54">
            <v>76712</v>
          </cell>
          <cell r="O54">
            <v>76712</v>
          </cell>
          <cell r="P54">
            <v>61094</v>
          </cell>
        </row>
      </sheetData>
      <sheetData sheetId="19">
        <row r="53">
          <cell r="N53">
            <v>401025</v>
          </cell>
          <cell r="O53">
            <v>409788</v>
          </cell>
          <cell r="P53">
            <v>399771</v>
          </cell>
        </row>
        <row r="54">
          <cell r="N54">
            <v>167128</v>
          </cell>
          <cell r="O54">
            <v>167128</v>
          </cell>
          <cell r="P54">
            <v>174209</v>
          </cell>
        </row>
      </sheetData>
      <sheetData sheetId="20">
        <row r="53">
          <cell r="N53">
            <v>101154</v>
          </cell>
          <cell r="O53">
            <v>101154</v>
          </cell>
          <cell r="P53">
            <v>107910</v>
          </cell>
        </row>
        <row r="54">
          <cell r="N54">
            <v>27294</v>
          </cell>
          <cell r="O54">
            <v>27294</v>
          </cell>
          <cell r="P54">
            <v>23098</v>
          </cell>
        </row>
      </sheetData>
      <sheetData sheetId="21">
        <row r="53">
          <cell r="N53">
            <v>87365</v>
          </cell>
          <cell r="O53">
            <v>87365</v>
          </cell>
          <cell r="P53">
            <v>92742</v>
          </cell>
        </row>
        <row r="54">
          <cell r="N54">
            <v>38694</v>
          </cell>
          <cell r="O54">
            <v>38694</v>
          </cell>
          <cell r="P54">
            <v>25655</v>
          </cell>
        </row>
      </sheetData>
      <sheetData sheetId="22">
        <row r="53">
          <cell r="N53">
            <v>258925</v>
          </cell>
          <cell r="O53">
            <v>96959</v>
          </cell>
          <cell r="P53">
            <v>93114</v>
          </cell>
        </row>
        <row r="54">
          <cell r="N54">
            <v>91828</v>
          </cell>
          <cell r="O54">
            <v>2994</v>
          </cell>
          <cell r="P54">
            <v>3003</v>
          </cell>
        </row>
      </sheetData>
      <sheetData sheetId="23">
        <row r="53">
          <cell r="N53">
            <v>59355</v>
          </cell>
          <cell r="O53">
            <v>41452</v>
          </cell>
          <cell r="P53">
            <v>55045</v>
          </cell>
        </row>
        <row r="54">
          <cell r="N54">
            <v>17780</v>
          </cell>
          <cell r="O54">
            <v>17780</v>
          </cell>
          <cell r="P54">
            <v>23878</v>
          </cell>
        </row>
      </sheetData>
      <sheetData sheetId="24">
        <row r="53">
          <cell r="N53">
            <v>209658</v>
          </cell>
          <cell r="O53">
            <v>218837</v>
          </cell>
          <cell r="P53">
            <v>166321</v>
          </cell>
        </row>
        <row r="54">
          <cell r="N54">
            <v>76698</v>
          </cell>
          <cell r="O54">
            <v>66651</v>
          </cell>
          <cell r="P54">
            <v>52343</v>
          </cell>
        </row>
      </sheetData>
      <sheetData sheetId="25">
        <row r="53">
          <cell r="N53">
            <v>404271</v>
          </cell>
          <cell r="O53">
            <v>482911</v>
          </cell>
          <cell r="P53">
            <v>405282</v>
          </cell>
        </row>
        <row r="54">
          <cell r="N54">
            <v>97138</v>
          </cell>
          <cell r="O54">
            <v>107445</v>
          </cell>
          <cell r="P54">
            <v>156502</v>
          </cell>
        </row>
      </sheetData>
      <sheetData sheetId="26">
        <row r="53">
          <cell r="N53">
            <v>694972</v>
          </cell>
          <cell r="O53">
            <v>704272</v>
          </cell>
          <cell r="P53">
            <v>667756</v>
          </cell>
        </row>
        <row r="54">
          <cell r="N54">
            <v>330202</v>
          </cell>
          <cell r="O54">
            <v>332210</v>
          </cell>
          <cell r="P54">
            <v>842526</v>
          </cell>
        </row>
      </sheetData>
      <sheetData sheetId="27">
        <row r="53">
          <cell r="N53">
            <v>217153</v>
          </cell>
          <cell r="O53">
            <v>217153</v>
          </cell>
          <cell r="P53">
            <v>254937</v>
          </cell>
        </row>
        <row r="54">
          <cell r="N54">
            <v>29970</v>
          </cell>
          <cell r="O54">
            <v>29970</v>
          </cell>
          <cell r="P54">
            <v>17490</v>
          </cell>
        </row>
      </sheetData>
      <sheetData sheetId="28">
        <row r="53">
          <cell r="N53">
            <v>211808</v>
          </cell>
          <cell r="O53">
            <v>230076</v>
          </cell>
          <cell r="P53">
            <v>225888</v>
          </cell>
        </row>
        <row r="54">
          <cell r="N54">
            <v>90110</v>
          </cell>
          <cell r="O54">
            <v>80402</v>
          </cell>
          <cell r="P54">
            <v>70143</v>
          </cell>
        </row>
      </sheetData>
      <sheetData sheetId="29">
        <row r="53">
          <cell r="N53">
            <v>344278</v>
          </cell>
          <cell r="O53">
            <v>382116</v>
          </cell>
          <cell r="P53">
            <v>327115</v>
          </cell>
        </row>
        <row r="54">
          <cell r="N54">
            <v>68617</v>
          </cell>
          <cell r="O54">
            <v>85509</v>
          </cell>
          <cell r="P54">
            <v>66078</v>
          </cell>
        </row>
      </sheetData>
      <sheetData sheetId="30">
        <row r="53">
          <cell r="N53">
            <v>159296</v>
          </cell>
          <cell r="O53">
            <v>159296</v>
          </cell>
          <cell r="P53">
            <v>257403</v>
          </cell>
        </row>
        <row r="54">
          <cell r="N54">
            <v>22631</v>
          </cell>
          <cell r="O54">
            <v>22631</v>
          </cell>
          <cell r="P54">
            <v>29017</v>
          </cell>
        </row>
      </sheetData>
      <sheetData sheetId="31">
        <row r="53">
          <cell r="N53">
            <v>21227</v>
          </cell>
          <cell r="O53">
            <v>21645</v>
          </cell>
          <cell r="P53">
            <v>22887</v>
          </cell>
        </row>
        <row r="54">
          <cell r="N54">
            <v>5155</v>
          </cell>
          <cell r="O54">
            <v>5155</v>
          </cell>
          <cell r="P54">
            <v>4806</v>
          </cell>
        </row>
      </sheetData>
      <sheetData sheetId="32">
        <row r="53">
          <cell r="N53">
            <v>16963</v>
          </cell>
          <cell r="O53">
            <v>16963</v>
          </cell>
          <cell r="P53">
            <v>23305</v>
          </cell>
        </row>
        <row r="54">
          <cell r="N54">
            <v>6998</v>
          </cell>
          <cell r="O54">
            <v>0</v>
          </cell>
          <cell r="P54">
            <v>5534</v>
          </cell>
        </row>
      </sheetData>
      <sheetData sheetId="33">
        <row r="53">
          <cell r="N53">
            <v>97213</v>
          </cell>
          <cell r="O53">
            <v>99610</v>
          </cell>
          <cell r="P53">
            <v>140431</v>
          </cell>
        </row>
        <row r="54">
          <cell r="N54">
            <v>36004</v>
          </cell>
          <cell r="O54">
            <v>36004</v>
          </cell>
          <cell r="P54">
            <v>22957</v>
          </cell>
        </row>
      </sheetData>
      <sheetData sheetId="34">
        <row r="53">
          <cell r="N53">
            <v>54413</v>
          </cell>
          <cell r="O53">
            <v>54413</v>
          </cell>
          <cell r="P53">
            <v>51408</v>
          </cell>
        </row>
        <row r="54">
          <cell r="N54">
            <v>6470</v>
          </cell>
          <cell r="O54">
            <v>6470</v>
          </cell>
          <cell r="P54">
            <v>7283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LP"/>
      <sheetName val="MP"/>
      <sheetName val="NC"/>
      <sheetName val="NW"/>
      <sheetName val="WC"/>
      <sheetName val="Summary - Metros"/>
      <sheetName val="EC Metros"/>
      <sheetName val="GT Metros"/>
      <sheetName val="KZ Metros"/>
      <sheetName val="WC Metros"/>
      <sheetName val="Ekurhuleni Metro"/>
      <sheetName val="City of Johannesburg"/>
      <sheetName val="City of Tshwane"/>
      <sheetName val="Summary - Locals"/>
      <sheetName val="EC Local"/>
      <sheetName val="FS Local"/>
      <sheetName val="GT Local"/>
      <sheetName val="KZ Local"/>
      <sheetName val="LP Local"/>
      <sheetName val="MP Local"/>
      <sheetName val="NC Local"/>
      <sheetName val="NW Local"/>
      <sheetName val="WC Local"/>
      <sheetName val="Summary - Districts"/>
      <sheetName val="EC District"/>
      <sheetName val="FS District"/>
      <sheetName val="GT District"/>
      <sheetName val="KZ District"/>
      <sheetName val="LP District"/>
      <sheetName val="MP District"/>
      <sheetName val="NC District"/>
      <sheetName val="NW District"/>
      <sheetName val="WC District"/>
      <sheetName val="Top 21"/>
      <sheetName val="EC Top 21"/>
      <sheetName val="FS Top 21"/>
      <sheetName val="GT Top 21"/>
      <sheetName val="KZ Top 21"/>
      <sheetName val="MP Top 21"/>
      <sheetName val="NC Top 21"/>
      <sheetName val="NP Top 21"/>
      <sheetName val="NW Top 21"/>
      <sheetName val="WC Top 21"/>
      <sheetName val="Summary - B4 Munis"/>
      <sheetName val="EC B4"/>
      <sheetName val="FS B4"/>
      <sheetName val="GT B4"/>
      <sheetName val="KZ B4 (1)"/>
      <sheetName val="KZ B4 (2)"/>
      <sheetName val="LP B4"/>
      <sheetName val="MP B4"/>
      <sheetName val="NC B4"/>
      <sheetName val="NW B4"/>
      <sheetName val="WC B4"/>
      <sheetName val="FF"/>
      <sheetName val="EC FF"/>
      <sheetName val="FS FF"/>
      <sheetName val="GT FF"/>
      <sheetName val="KZ FF"/>
      <sheetName val="LP FF"/>
      <sheetName val="MP FF"/>
      <sheetName val="NC FF"/>
      <sheetName val="NW FF"/>
      <sheetName val="WC FF"/>
      <sheetName val="NF"/>
      <sheetName val="EC NF"/>
      <sheetName val="FS NF"/>
      <sheetName val="GT NF"/>
      <sheetName val="KZ NF"/>
      <sheetName val="LP NF"/>
      <sheetName val="MP NF"/>
      <sheetName val="NC NF"/>
      <sheetName val="NW NF"/>
      <sheetName val="WC NF"/>
    </sheetNames>
    <sheetDataSet>
      <sheetData sheetId="0">
        <row r="53">
          <cell r="N53">
            <v>130313089</v>
          </cell>
          <cell r="O53">
            <v>131475078</v>
          </cell>
          <cell r="P53">
            <v>138185311.53899997</v>
          </cell>
        </row>
        <row r="54">
          <cell r="N54">
            <v>46093446</v>
          </cell>
          <cell r="O54">
            <v>48843894</v>
          </cell>
          <cell r="P54">
            <v>40180644.808</v>
          </cell>
        </row>
        <row r="56">
          <cell r="N56">
            <v>176406535</v>
          </cell>
          <cell r="O56">
            <v>180318972</v>
          </cell>
          <cell r="P56">
            <v>178365956.34699997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C000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52">
          <cell r="M52">
            <v>17905477</v>
          </cell>
        </row>
        <row r="53">
          <cell r="M53">
            <v>4975683</v>
          </cell>
        </row>
      </sheetData>
      <sheetData sheetId="2">
        <row r="52">
          <cell r="M52">
            <v>122220</v>
          </cell>
        </row>
        <row r="53">
          <cell r="M53">
            <v>28690</v>
          </cell>
        </row>
      </sheetData>
      <sheetData sheetId="3">
        <row r="52">
          <cell r="M52">
            <v>94897</v>
          </cell>
        </row>
        <row r="53">
          <cell r="M53">
            <v>35223</v>
          </cell>
        </row>
      </sheetData>
      <sheetData sheetId="4">
        <row r="52">
          <cell r="M52">
            <v>120721</v>
          </cell>
        </row>
        <row r="53">
          <cell r="M53">
            <v>27816</v>
          </cell>
        </row>
      </sheetData>
      <sheetData sheetId="5">
        <row r="52">
          <cell r="M52">
            <v>311256</v>
          </cell>
        </row>
        <row r="53">
          <cell r="M53">
            <v>77984</v>
          </cell>
        </row>
      </sheetData>
      <sheetData sheetId="6">
        <row r="52">
          <cell r="M52">
            <v>192352</v>
          </cell>
        </row>
        <row r="53">
          <cell r="M53">
            <v>42754</v>
          </cell>
        </row>
      </sheetData>
      <sheetData sheetId="7">
        <row r="52">
          <cell r="M52">
            <v>168396</v>
          </cell>
        </row>
        <row r="53">
          <cell r="M53">
            <v>68037</v>
          </cell>
        </row>
      </sheetData>
      <sheetData sheetId="8">
        <row r="52">
          <cell r="M52">
            <v>205578</v>
          </cell>
        </row>
        <row r="53">
          <cell r="M53">
            <v>58437</v>
          </cell>
        </row>
      </sheetData>
      <sheetData sheetId="9">
        <row r="52">
          <cell r="M52">
            <v>719156</v>
          </cell>
        </row>
        <row r="53">
          <cell r="M53">
            <v>228594</v>
          </cell>
        </row>
      </sheetData>
      <sheetData sheetId="10">
        <row r="52">
          <cell r="M52">
            <v>465608</v>
          </cell>
        </row>
        <row r="53">
          <cell r="M53">
            <v>97530</v>
          </cell>
        </row>
      </sheetData>
      <sheetData sheetId="11">
        <row r="52">
          <cell r="M52">
            <v>389923</v>
          </cell>
        </row>
        <row r="53">
          <cell r="M53">
            <v>58420</v>
          </cell>
        </row>
      </sheetData>
      <sheetData sheetId="12">
        <row r="52">
          <cell r="M52">
            <v>224078</v>
          </cell>
        </row>
        <row r="53">
          <cell r="M53">
            <v>33954</v>
          </cell>
        </row>
      </sheetData>
      <sheetData sheetId="13">
        <row r="52">
          <cell r="M52">
            <v>314595</v>
          </cell>
        </row>
        <row r="53">
          <cell r="M53">
            <v>16986</v>
          </cell>
        </row>
      </sheetData>
      <sheetData sheetId="14">
        <row r="52">
          <cell r="M52">
            <v>187827</v>
          </cell>
        </row>
        <row r="53">
          <cell r="M53">
            <v>57243</v>
          </cell>
        </row>
      </sheetData>
      <sheetData sheetId="15">
        <row r="52">
          <cell r="M52">
            <v>315480</v>
          </cell>
        </row>
        <row r="53">
          <cell r="M53">
            <v>143041</v>
          </cell>
        </row>
      </sheetData>
      <sheetData sheetId="16">
        <row r="52">
          <cell r="M52">
            <v>92767</v>
          </cell>
        </row>
        <row r="53">
          <cell r="M53">
            <v>27553</v>
          </cell>
        </row>
      </sheetData>
      <sheetData sheetId="17">
        <row r="52">
          <cell r="M52">
            <v>71605</v>
          </cell>
        </row>
        <row r="53">
          <cell r="M53">
            <v>19001</v>
          </cell>
        </row>
      </sheetData>
      <sheetData sheetId="18">
        <row r="52">
          <cell r="M52">
            <v>96262</v>
          </cell>
        </row>
        <row r="53">
          <cell r="M53">
            <v>817</v>
          </cell>
        </row>
      </sheetData>
      <sheetData sheetId="19">
        <row r="52">
          <cell r="M52">
            <v>62553</v>
          </cell>
        </row>
        <row r="53">
          <cell r="M53">
            <v>10539</v>
          </cell>
        </row>
      </sheetData>
      <sheetData sheetId="20">
        <row r="52">
          <cell r="M52">
            <v>178522</v>
          </cell>
        </row>
        <row r="53">
          <cell r="M53">
            <v>41498</v>
          </cell>
        </row>
      </sheetData>
      <sheetData sheetId="21">
        <row r="52">
          <cell r="M52">
            <v>368864</v>
          </cell>
        </row>
        <row r="53">
          <cell r="M53">
            <v>97274</v>
          </cell>
        </row>
      </sheetData>
      <sheetData sheetId="22">
        <row r="52">
          <cell r="M52">
            <v>605289</v>
          </cell>
        </row>
        <row r="53">
          <cell r="M53">
            <v>284923</v>
          </cell>
        </row>
      </sheetData>
      <sheetData sheetId="23">
        <row r="52">
          <cell r="M52">
            <v>231805</v>
          </cell>
        </row>
        <row r="53">
          <cell r="M53">
            <v>15649</v>
          </cell>
        </row>
      </sheetData>
      <sheetData sheetId="24">
        <row r="52">
          <cell r="M52">
            <v>196123</v>
          </cell>
        </row>
        <row r="53">
          <cell r="M53">
            <v>63505</v>
          </cell>
        </row>
      </sheetData>
      <sheetData sheetId="25">
        <row r="52">
          <cell r="M52">
            <v>347902</v>
          </cell>
        </row>
        <row r="53">
          <cell r="M53">
            <v>68516</v>
          </cell>
        </row>
      </sheetData>
      <sheetData sheetId="26">
        <row r="52">
          <cell r="M52">
            <v>152707</v>
          </cell>
        </row>
        <row r="53">
          <cell r="M53">
            <v>21653</v>
          </cell>
        </row>
      </sheetData>
      <sheetData sheetId="27">
        <row r="52">
          <cell r="M52">
            <v>22255</v>
          </cell>
        </row>
        <row r="53">
          <cell r="M53">
            <v>5253</v>
          </cell>
        </row>
      </sheetData>
      <sheetData sheetId="28">
        <row r="52">
          <cell r="M52">
            <v>17344</v>
          </cell>
        </row>
        <row r="53">
          <cell r="M53">
            <v>3752</v>
          </cell>
        </row>
      </sheetData>
      <sheetData sheetId="29">
        <row r="52">
          <cell r="M52">
            <v>90384</v>
          </cell>
        </row>
        <row r="53">
          <cell r="M53">
            <v>53002</v>
          </cell>
        </row>
      </sheetData>
      <sheetData sheetId="30">
        <row r="52">
          <cell r="M52">
            <v>50533</v>
          </cell>
        </row>
        <row r="53">
          <cell r="M53">
            <v>7283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 Category"/>
      <sheetName val="Summary"/>
      <sheetName val="EC Category A"/>
      <sheetName val="EC Category B"/>
      <sheetName val="EC Category C"/>
      <sheetName val="Sheet2"/>
      <sheetName val="EC000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2"/>
      <sheetName val="EC441"/>
      <sheetName val="DC44"/>
    </sheetNames>
    <sheetDataSet>
      <sheetData sheetId="6">
        <row r="53">
          <cell r="N53">
            <v>4336055</v>
          </cell>
          <cell r="O53">
            <v>4427581</v>
          </cell>
          <cell r="P53">
            <v>4311267</v>
          </cell>
        </row>
        <row r="54">
          <cell r="N54">
            <v>1951352</v>
          </cell>
          <cell r="O54">
            <v>1951352</v>
          </cell>
          <cell r="P54">
            <v>2439295</v>
          </cell>
        </row>
      </sheetData>
      <sheetData sheetId="7">
        <row r="53">
          <cell r="N53">
            <v>65608</v>
          </cell>
          <cell r="O53">
            <v>69991</v>
          </cell>
          <cell r="P53">
            <v>78251</v>
          </cell>
        </row>
        <row r="54">
          <cell r="N54">
            <v>36551</v>
          </cell>
          <cell r="O54">
            <v>36551</v>
          </cell>
          <cell r="P54">
            <v>27706</v>
          </cell>
        </row>
      </sheetData>
      <sheetData sheetId="8">
        <row r="53">
          <cell r="N53">
            <v>121019</v>
          </cell>
          <cell r="O53">
            <v>125839</v>
          </cell>
          <cell r="P53">
            <v>110561</v>
          </cell>
        </row>
        <row r="54">
          <cell r="N54">
            <v>17007</v>
          </cell>
          <cell r="O54">
            <v>11491</v>
          </cell>
          <cell r="P54">
            <v>12019</v>
          </cell>
        </row>
      </sheetData>
      <sheetData sheetId="9">
        <row r="53">
          <cell r="N53">
            <v>16185</v>
          </cell>
          <cell r="O53">
            <v>16535</v>
          </cell>
          <cell r="P53">
            <v>14532</v>
          </cell>
        </row>
        <row r="54">
          <cell r="N54">
            <v>3886</v>
          </cell>
          <cell r="O54">
            <v>3886</v>
          </cell>
          <cell r="P54">
            <v>12383</v>
          </cell>
        </row>
      </sheetData>
      <sheetData sheetId="10">
        <row r="53">
          <cell r="N53">
            <v>171455</v>
          </cell>
          <cell r="O53">
            <v>177047</v>
          </cell>
          <cell r="P53">
            <v>169294</v>
          </cell>
        </row>
        <row r="54">
          <cell r="N54">
            <v>34055</v>
          </cell>
          <cell r="O54">
            <v>34055</v>
          </cell>
          <cell r="P54">
            <v>37702</v>
          </cell>
        </row>
      </sheetData>
      <sheetData sheetId="11">
        <row r="53">
          <cell r="N53">
            <v>123349</v>
          </cell>
          <cell r="O53">
            <v>123349</v>
          </cell>
          <cell r="P53">
            <v>132325</v>
          </cell>
        </row>
        <row r="54">
          <cell r="N54">
            <v>38249</v>
          </cell>
          <cell r="O54">
            <v>38249</v>
          </cell>
          <cell r="P54">
            <v>29910</v>
          </cell>
        </row>
      </sheetData>
      <sheetData sheetId="12">
        <row r="53">
          <cell r="N53">
            <v>46447</v>
          </cell>
          <cell r="O53">
            <v>46447</v>
          </cell>
          <cell r="P53">
            <v>192320</v>
          </cell>
        </row>
        <row r="54">
          <cell r="N54">
            <v>10523</v>
          </cell>
          <cell r="O54">
            <v>28523</v>
          </cell>
          <cell r="P54">
            <v>17580</v>
          </cell>
        </row>
      </sheetData>
      <sheetData sheetId="13">
        <row r="53">
          <cell r="N53">
            <v>23367</v>
          </cell>
          <cell r="O53">
            <v>23367</v>
          </cell>
          <cell r="P53">
            <v>23637</v>
          </cell>
        </row>
        <row r="54">
          <cell r="N54">
            <v>5822</v>
          </cell>
          <cell r="O54">
            <v>5822</v>
          </cell>
          <cell r="P54">
            <v>19003</v>
          </cell>
        </row>
      </sheetData>
      <sheetData sheetId="14">
        <row r="53">
          <cell r="N53">
            <v>289287</v>
          </cell>
          <cell r="O53">
            <v>299122</v>
          </cell>
          <cell r="P53">
            <v>324268</v>
          </cell>
        </row>
        <row r="54">
          <cell r="N54">
            <v>97630</v>
          </cell>
          <cell r="O54">
            <v>97630</v>
          </cell>
          <cell r="P54">
            <v>116347</v>
          </cell>
        </row>
      </sheetData>
      <sheetData sheetId="15">
        <row r="53">
          <cell r="N53">
            <v>42065</v>
          </cell>
          <cell r="O53">
            <v>42065</v>
          </cell>
          <cell r="P53">
            <v>62440</v>
          </cell>
        </row>
        <row r="54">
          <cell r="N54">
            <v>8740</v>
          </cell>
          <cell r="O54">
            <v>8740</v>
          </cell>
          <cell r="P54">
            <v>14618</v>
          </cell>
        </row>
      </sheetData>
      <sheetData sheetId="16">
        <row r="53">
          <cell r="N53">
            <v>301846</v>
          </cell>
          <cell r="O53">
            <v>301846</v>
          </cell>
          <cell r="P53">
            <v>227642</v>
          </cell>
        </row>
        <row r="54">
          <cell r="N54">
            <v>34195</v>
          </cell>
          <cell r="O54">
            <v>34195</v>
          </cell>
          <cell r="P54">
            <v>5611</v>
          </cell>
        </row>
      </sheetData>
      <sheetData sheetId="17">
        <row r="53">
          <cell r="N53">
            <v>54769</v>
          </cell>
          <cell r="O53">
            <v>54769</v>
          </cell>
          <cell r="P53">
            <v>88562</v>
          </cell>
        </row>
        <row r="54">
          <cell r="N54">
            <v>21056</v>
          </cell>
          <cell r="O54">
            <v>21056</v>
          </cell>
          <cell r="P54">
            <v>1928</v>
          </cell>
        </row>
      </sheetData>
      <sheetData sheetId="18">
        <row r="53">
          <cell r="N53">
            <v>112718</v>
          </cell>
          <cell r="O53">
            <v>112718</v>
          </cell>
          <cell r="P53">
            <v>137772</v>
          </cell>
        </row>
        <row r="54">
          <cell r="N54">
            <v>44184</v>
          </cell>
          <cell r="O54">
            <v>44184</v>
          </cell>
          <cell r="P54">
            <v>38446</v>
          </cell>
        </row>
      </sheetData>
      <sheetData sheetId="19">
        <row r="53">
          <cell r="N53">
            <v>23970</v>
          </cell>
          <cell r="O53">
            <v>23970</v>
          </cell>
          <cell r="P53">
            <v>24606</v>
          </cell>
        </row>
        <row r="54">
          <cell r="N54">
            <v>10689</v>
          </cell>
          <cell r="O54">
            <v>10689</v>
          </cell>
          <cell r="P54">
            <v>8399</v>
          </cell>
        </row>
      </sheetData>
      <sheetData sheetId="20">
        <row r="53">
          <cell r="N53">
            <v>67513</v>
          </cell>
          <cell r="O53">
            <v>68781</v>
          </cell>
          <cell r="P53">
            <v>63112</v>
          </cell>
        </row>
        <row r="54">
          <cell r="N54">
            <v>18131</v>
          </cell>
          <cell r="O54">
            <v>18131</v>
          </cell>
          <cell r="P54">
            <v>17133</v>
          </cell>
        </row>
      </sheetData>
      <sheetData sheetId="21">
        <row r="53">
          <cell r="N53">
            <v>2138758</v>
          </cell>
          <cell r="O53">
            <v>2192798</v>
          </cell>
          <cell r="P53">
            <v>2295426</v>
          </cell>
        </row>
        <row r="54">
          <cell r="N54">
            <v>902088</v>
          </cell>
          <cell r="O54">
            <v>724182</v>
          </cell>
          <cell r="P54">
            <v>368978</v>
          </cell>
        </row>
      </sheetData>
      <sheetData sheetId="22">
        <row r="53">
          <cell r="N53">
            <v>32359</v>
          </cell>
          <cell r="O53">
            <v>32359</v>
          </cell>
          <cell r="P53">
            <v>34251</v>
          </cell>
        </row>
        <row r="54">
          <cell r="N54">
            <v>14041</v>
          </cell>
          <cell r="O54">
            <v>14041</v>
          </cell>
          <cell r="P54">
            <v>5655</v>
          </cell>
        </row>
      </sheetData>
      <sheetData sheetId="23">
        <row r="53">
          <cell r="N53">
            <v>94168</v>
          </cell>
          <cell r="O53">
            <v>97471</v>
          </cell>
          <cell r="P53">
            <v>78618.209</v>
          </cell>
        </row>
        <row r="54">
          <cell r="N54">
            <v>18471</v>
          </cell>
          <cell r="O54">
            <v>18956</v>
          </cell>
          <cell r="P54">
            <v>110</v>
          </cell>
        </row>
      </sheetData>
      <sheetData sheetId="24">
        <row r="53">
          <cell r="N53">
            <v>31392</v>
          </cell>
          <cell r="O53">
            <v>31392</v>
          </cell>
          <cell r="P53">
            <v>30290</v>
          </cell>
        </row>
        <row r="54">
          <cell r="N54">
            <v>7167</v>
          </cell>
          <cell r="O54">
            <v>7167</v>
          </cell>
          <cell r="P54">
            <v>6618</v>
          </cell>
        </row>
      </sheetData>
      <sheetData sheetId="25">
        <row r="53">
          <cell r="N53">
            <v>483457</v>
          </cell>
          <cell r="O53">
            <v>483457</v>
          </cell>
          <cell r="P53">
            <v>745103</v>
          </cell>
        </row>
        <row r="54">
          <cell r="N54">
            <v>285219</v>
          </cell>
          <cell r="O54">
            <v>285219</v>
          </cell>
          <cell r="P54">
            <v>90848</v>
          </cell>
        </row>
      </sheetData>
      <sheetData sheetId="26">
        <row r="53">
          <cell r="N53">
            <v>78074</v>
          </cell>
          <cell r="O53">
            <v>81550</v>
          </cell>
          <cell r="P53">
            <v>93738</v>
          </cell>
        </row>
        <row r="54">
          <cell r="N54">
            <v>30490</v>
          </cell>
          <cell r="O54">
            <v>30490</v>
          </cell>
          <cell r="P54">
            <v>3275</v>
          </cell>
        </row>
      </sheetData>
      <sheetData sheetId="27">
        <row r="53">
          <cell r="N53">
            <v>25951</v>
          </cell>
          <cell r="O53">
            <v>30217</v>
          </cell>
          <cell r="P53">
            <v>45672</v>
          </cell>
        </row>
        <row r="54">
          <cell r="N54">
            <v>11644</v>
          </cell>
          <cell r="O54">
            <v>11644</v>
          </cell>
          <cell r="P54">
            <v>5630</v>
          </cell>
        </row>
      </sheetData>
      <sheetData sheetId="28">
        <row r="53">
          <cell r="N53">
            <v>19292</v>
          </cell>
          <cell r="O53">
            <v>19292</v>
          </cell>
          <cell r="P53">
            <v>37634</v>
          </cell>
        </row>
        <row r="54">
          <cell r="N54">
            <v>7343</v>
          </cell>
          <cell r="O54">
            <v>7343</v>
          </cell>
          <cell r="P54">
            <v>52</v>
          </cell>
        </row>
      </sheetData>
      <sheetData sheetId="29">
        <row r="53">
          <cell r="N53">
            <v>255766</v>
          </cell>
          <cell r="O53">
            <v>255766</v>
          </cell>
          <cell r="P53">
            <v>232087</v>
          </cell>
        </row>
        <row r="54">
          <cell r="N54">
            <v>101534</v>
          </cell>
          <cell r="O54">
            <v>101534</v>
          </cell>
          <cell r="P54">
            <v>15437</v>
          </cell>
        </row>
      </sheetData>
      <sheetData sheetId="30">
        <row r="53">
          <cell r="N53">
            <v>63842</v>
          </cell>
          <cell r="O53">
            <v>63842</v>
          </cell>
          <cell r="P53">
            <v>78710</v>
          </cell>
        </row>
        <row r="54">
          <cell r="N54">
            <v>18164</v>
          </cell>
          <cell r="O54">
            <v>18164</v>
          </cell>
          <cell r="P54">
            <v>22016</v>
          </cell>
        </row>
      </sheetData>
      <sheetData sheetId="31">
        <row r="53">
          <cell r="N53">
            <v>62248</v>
          </cell>
          <cell r="O53">
            <v>62688</v>
          </cell>
          <cell r="P53">
            <v>56921</v>
          </cell>
        </row>
        <row r="54">
          <cell r="N54">
            <v>32527</v>
          </cell>
          <cell r="O54">
            <v>32527</v>
          </cell>
          <cell r="P54">
            <v>17556</v>
          </cell>
        </row>
      </sheetData>
      <sheetData sheetId="32">
        <row r="53">
          <cell r="N53">
            <v>38429</v>
          </cell>
          <cell r="O53">
            <v>40972</v>
          </cell>
          <cell r="P53">
            <v>55146</v>
          </cell>
        </row>
        <row r="54">
          <cell r="N54">
            <v>14628</v>
          </cell>
          <cell r="O54">
            <v>82817</v>
          </cell>
          <cell r="P54">
            <v>8531</v>
          </cell>
        </row>
      </sheetData>
      <sheetData sheetId="33">
        <row r="53">
          <cell r="N53">
            <v>35101</v>
          </cell>
          <cell r="O53">
            <v>35101</v>
          </cell>
          <cell r="P53">
            <v>45389</v>
          </cell>
        </row>
        <row r="54">
          <cell r="N54">
            <v>10257</v>
          </cell>
          <cell r="O54">
            <v>10257</v>
          </cell>
          <cell r="P54">
            <v>90</v>
          </cell>
        </row>
      </sheetData>
      <sheetData sheetId="34">
        <row r="53">
          <cell r="N53">
            <v>182513</v>
          </cell>
          <cell r="O53">
            <v>182513</v>
          </cell>
          <cell r="P53">
            <v>438808</v>
          </cell>
        </row>
        <row r="54">
          <cell r="N54">
            <v>283141</v>
          </cell>
          <cell r="O54">
            <v>283141</v>
          </cell>
          <cell r="P54">
            <v>7879</v>
          </cell>
        </row>
      </sheetData>
      <sheetData sheetId="35">
        <row r="53">
          <cell r="N53">
            <v>64990</v>
          </cell>
          <cell r="O53">
            <v>63778</v>
          </cell>
          <cell r="P53">
            <v>85357</v>
          </cell>
        </row>
        <row r="54">
          <cell r="N54">
            <v>37300</v>
          </cell>
          <cell r="O54">
            <v>45865</v>
          </cell>
          <cell r="P54">
            <v>15143</v>
          </cell>
        </row>
      </sheetData>
      <sheetData sheetId="36">
        <row r="53">
          <cell r="N53">
            <v>76527</v>
          </cell>
          <cell r="O53">
            <v>80129</v>
          </cell>
          <cell r="P53">
            <v>63690</v>
          </cell>
        </row>
        <row r="54">
          <cell r="N54">
            <v>36832</v>
          </cell>
          <cell r="O54">
            <v>42026</v>
          </cell>
          <cell r="P54">
            <v>19223</v>
          </cell>
        </row>
      </sheetData>
      <sheetData sheetId="37">
        <row r="53">
          <cell r="N53">
            <v>67456</v>
          </cell>
          <cell r="O53">
            <v>70086</v>
          </cell>
          <cell r="P53">
            <v>86152</v>
          </cell>
        </row>
        <row r="54">
          <cell r="N54">
            <v>24791</v>
          </cell>
          <cell r="O54">
            <v>0</v>
          </cell>
          <cell r="P54">
            <v>30497</v>
          </cell>
        </row>
      </sheetData>
      <sheetData sheetId="38">
        <row r="53">
          <cell r="N53">
            <v>55289</v>
          </cell>
          <cell r="O53">
            <v>56307</v>
          </cell>
          <cell r="P53">
            <v>52074</v>
          </cell>
        </row>
        <row r="54">
          <cell r="N54">
            <v>11024</v>
          </cell>
          <cell r="O54">
            <v>11024</v>
          </cell>
          <cell r="P54">
            <v>7417</v>
          </cell>
        </row>
      </sheetData>
      <sheetData sheetId="39">
        <row r="53">
          <cell r="N53">
            <v>195221</v>
          </cell>
          <cell r="O53">
            <v>195221</v>
          </cell>
          <cell r="P53">
            <v>197667</v>
          </cell>
        </row>
        <row r="54">
          <cell r="N54">
            <v>86368</v>
          </cell>
          <cell r="O54">
            <v>86368</v>
          </cell>
          <cell r="P54">
            <v>84389</v>
          </cell>
        </row>
      </sheetData>
      <sheetData sheetId="40">
        <row r="53">
          <cell r="N53">
            <v>52671</v>
          </cell>
          <cell r="O53">
            <v>52671</v>
          </cell>
          <cell r="P53">
            <v>71646</v>
          </cell>
        </row>
        <row r="54">
          <cell r="N54">
            <v>22105</v>
          </cell>
          <cell r="O54">
            <v>22105</v>
          </cell>
          <cell r="P54">
            <v>15704</v>
          </cell>
        </row>
      </sheetData>
      <sheetData sheetId="41">
        <row r="53">
          <cell r="N53">
            <v>30935</v>
          </cell>
          <cell r="O53">
            <v>30935</v>
          </cell>
          <cell r="P53">
            <v>45337</v>
          </cell>
        </row>
        <row r="54">
          <cell r="N54">
            <v>12601</v>
          </cell>
          <cell r="O54">
            <v>12601</v>
          </cell>
          <cell r="P54">
            <v>10386</v>
          </cell>
        </row>
      </sheetData>
      <sheetData sheetId="42">
        <row r="53">
          <cell r="N53">
            <v>65530</v>
          </cell>
          <cell r="O53">
            <v>61177</v>
          </cell>
          <cell r="P53">
            <v>76472</v>
          </cell>
        </row>
        <row r="54">
          <cell r="N54">
            <v>37462</v>
          </cell>
          <cell r="O54">
            <v>32736</v>
          </cell>
          <cell r="P54">
            <v>16583</v>
          </cell>
        </row>
      </sheetData>
      <sheetData sheetId="43">
        <row r="53">
          <cell r="N53">
            <v>32452</v>
          </cell>
          <cell r="O53">
            <v>32452</v>
          </cell>
          <cell r="P53">
            <v>52592</v>
          </cell>
        </row>
        <row r="54">
          <cell r="N54">
            <v>13686</v>
          </cell>
          <cell r="O54">
            <v>13686</v>
          </cell>
          <cell r="P54">
            <v>13378</v>
          </cell>
        </row>
      </sheetData>
      <sheetData sheetId="44">
        <row r="53">
          <cell r="N53">
            <v>57449</v>
          </cell>
          <cell r="O53">
            <v>57449</v>
          </cell>
          <cell r="P53">
            <v>76595</v>
          </cell>
        </row>
        <row r="54">
          <cell r="N54">
            <v>30577</v>
          </cell>
          <cell r="O54">
            <v>30577</v>
          </cell>
          <cell r="P54">
            <v>17841</v>
          </cell>
        </row>
      </sheetData>
      <sheetData sheetId="45">
        <row r="53">
          <cell r="N53">
            <v>48960</v>
          </cell>
          <cell r="O53">
            <v>48960</v>
          </cell>
          <cell r="P53">
            <v>59636</v>
          </cell>
        </row>
        <row r="54">
          <cell r="N54">
            <v>24978</v>
          </cell>
          <cell r="O54">
            <v>24978</v>
          </cell>
          <cell r="P54">
            <v>16990</v>
          </cell>
        </row>
      </sheetData>
      <sheetData sheetId="46">
        <row r="53">
          <cell r="N53">
            <v>327375</v>
          </cell>
          <cell r="O53">
            <v>345869</v>
          </cell>
          <cell r="P53">
            <v>360797</v>
          </cell>
        </row>
        <row r="54">
          <cell r="N54">
            <v>247983</v>
          </cell>
          <cell r="O54">
            <v>247983</v>
          </cell>
          <cell r="P54">
            <v>143227</v>
          </cell>
        </row>
      </sheetData>
      <sheetData sheetId="47">
        <row r="53">
          <cell r="N53">
            <v>383168</v>
          </cell>
          <cell r="O53">
            <v>378686</v>
          </cell>
          <cell r="P53">
            <v>991714</v>
          </cell>
        </row>
        <row r="54">
          <cell r="N54">
            <v>507501</v>
          </cell>
          <cell r="O54">
            <v>563219</v>
          </cell>
          <cell r="P54">
            <v>362555</v>
          </cell>
        </row>
      </sheetData>
      <sheetData sheetId="48">
        <row r="53">
          <cell r="N53">
            <v>52355</v>
          </cell>
          <cell r="O53">
            <v>52355</v>
          </cell>
          <cell r="P53">
            <v>66424</v>
          </cell>
        </row>
        <row r="54">
          <cell r="N54">
            <v>63723</v>
          </cell>
          <cell r="O54">
            <v>63723</v>
          </cell>
          <cell r="P54">
            <v>50034</v>
          </cell>
        </row>
      </sheetData>
      <sheetData sheetId="49">
        <row r="53">
          <cell r="N53">
            <v>103589</v>
          </cell>
          <cell r="O53">
            <v>104574</v>
          </cell>
          <cell r="P53">
            <v>96196</v>
          </cell>
        </row>
        <row r="54">
          <cell r="N54">
            <v>79400</v>
          </cell>
          <cell r="O54">
            <v>101155</v>
          </cell>
          <cell r="P54">
            <v>53604</v>
          </cell>
        </row>
      </sheetData>
      <sheetData sheetId="50">
        <row r="53">
          <cell r="N53">
            <v>67687</v>
          </cell>
          <cell r="O53">
            <v>67687</v>
          </cell>
          <cell r="P53">
            <v>111164</v>
          </cell>
        </row>
        <row r="54">
          <cell r="N54">
            <v>181712</v>
          </cell>
          <cell r="O54">
            <v>181712</v>
          </cell>
          <cell r="P54">
            <v>139684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000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1">
        <row r="52">
          <cell r="M52">
            <v>2323457</v>
          </cell>
        </row>
        <row r="53">
          <cell r="M53">
            <v>2281514</v>
          </cell>
        </row>
      </sheetData>
      <sheetData sheetId="2">
        <row r="52">
          <cell r="M52">
            <v>34890</v>
          </cell>
        </row>
        <row r="53">
          <cell r="M53">
            <v>15230</v>
          </cell>
        </row>
      </sheetData>
      <sheetData sheetId="3">
        <row r="52">
          <cell r="M52">
            <v>115575</v>
          </cell>
        </row>
        <row r="53">
          <cell r="M53">
            <v>14971</v>
          </cell>
        </row>
      </sheetData>
      <sheetData sheetId="4">
        <row r="52">
          <cell r="M52">
            <v>14532</v>
          </cell>
        </row>
        <row r="53">
          <cell r="M53">
            <v>12383</v>
          </cell>
        </row>
      </sheetData>
      <sheetData sheetId="5">
        <row r="52">
          <cell r="M52">
            <v>170779</v>
          </cell>
        </row>
        <row r="53">
          <cell r="M53">
            <v>33265</v>
          </cell>
        </row>
      </sheetData>
      <sheetData sheetId="6">
        <row r="52">
          <cell r="M52">
            <v>130447</v>
          </cell>
        </row>
        <row r="53">
          <cell r="M53">
            <v>19977</v>
          </cell>
        </row>
      </sheetData>
      <sheetData sheetId="7">
        <row r="52">
          <cell r="M52">
            <v>48967</v>
          </cell>
        </row>
        <row r="53">
          <cell r="M53">
            <v>15749</v>
          </cell>
        </row>
      </sheetData>
      <sheetData sheetId="8">
        <row r="52">
          <cell r="M52">
            <v>20830</v>
          </cell>
        </row>
        <row r="53">
          <cell r="M53">
            <v>29862</v>
          </cell>
        </row>
      </sheetData>
      <sheetData sheetId="9">
        <row r="52">
          <cell r="M52">
            <v>312425</v>
          </cell>
        </row>
        <row r="53">
          <cell r="M53">
            <v>42734</v>
          </cell>
        </row>
      </sheetData>
      <sheetData sheetId="10">
        <row r="52">
          <cell r="M52">
            <v>44924</v>
          </cell>
        </row>
        <row r="53">
          <cell r="M53">
            <v>5670</v>
          </cell>
        </row>
      </sheetData>
      <sheetData sheetId="11">
        <row r="52">
          <cell r="M52">
            <v>180904</v>
          </cell>
        </row>
        <row r="53">
          <cell r="M53">
            <v>5260</v>
          </cell>
        </row>
      </sheetData>
      <sheetData sheetId="12">
        <row r="52">
          <cell r="M52">
            <v>47713</v>
          </cell>
        </row>
        <row r="53">
          <cell r="M53">
            <v>11412</v>
          </cell>
        </row>
      </sheetData>
      <sheetData sheetId="13">
        <row r="52">
          <cell r="M52">
            <v>88500</v>
          </cell>
        </row>
        <row r="53">
          <cell r="M53">
            <v>36117</v>
          </cell>
        </row>
      </sheetData>
      <sheetData sheetId="14">
        <row r="52">
          <cell r="M52">
            <v>24879</v>
          </cell>
        </row>
        <row r="53">
          <cell r="M53">
            <v>12429</v>
          </cell>
        </row>
      </sheetData>
      <sheetData sheetId="15">
        <row r="52">
          <cell r="M52">
            <v>55790</v>
          </cell>
        </row>
        <row r="53">
          <cell r="M53">
            <v>14502</v>
          </cell>
        </row>
      </sheetData>
      <sheetData sheetId="16">
        <row r="52">
          <cell r="M52">
            <v>2701997</v>
          </cell>
        </row>
        <row r="53">
          <cell r="M53">
            <v>341474</v>
          </cell>
        </row>
      </sheetData>
      <sheetData sheetId="17">
        <row r="52">
          <cell r="M52">
            <v>32393</v>
          </cell>
        </row>
        <row r="53">
          <cell r="M53">
            <v>4692</v>
          </cell>
        </row>
      </sheetData>
      <sheetData sheetId="18">
        <row r="52">
          <cell r="M52">
            <v>35376</v>
          </cell>
        </row>
        <row r="53">
          <cell r="M53">
            <v>1383</v>
          </cell>
        </row>
      </sheetData>
      <sheetData sheetId="19">
        <row r="52">
          <cell r="M52">
            <v>37325</v>
          </cell>
        </row>
        <row r="53">
          <cell r="M53">
            <v>4625</v>
          </cell>
        </row>
      </sheetData>
      <sheetData sheetId="20">
        <row r="52">
          <cell r="M52">
            <v>560637</v>
          </cell>
        </row>
        <row r="53">
          <cell r="M53">
            <v>189181</v>
          </cell>
        </row>
      </sheetData>
      <sheetData sheetId="21">
        <row r="52">
          <cell r="M52">
            <v>81306</v>
          </cell>
        </row>
        <row r="53">
          <cell r="M53">
            <v>4442</v>
          </cell>
        </row>
      </sheetData>
      <sheetData sheetId="22">
        <row r="52">
          <cell r="M52">
            <v>23789</v>
          </cell>
        </row>
        <row r="53">
          <cell r="M53">
            <v>10336</v>
          </cell>
        </row>
      </sheetData>
      <sheetData sheetId="23">
        <row r="52">
          <cell r="M52">
            <v>19685</v>
          </cell>
        </row>
        <row r="53">
          <cell r="M53">
            <v>3161</v>
          </cell>
        </row>
      </sheetData>
      <sheetData sheetId="24">
        <row r="52">
          <cell r="M52">
            <v>238511</v>
          </cell>
        </row>
        <row r="53">
          <cell r="M53">
            <v>39023</v>
          </cell>
        </row>
      </sheetData>
      <sheetData sheetId="25">
        <row r="52">
          <cell r="M52">
            <v>48088</v>
          </cell>
        </row>
        <row r="53">
          <cell r="M53">
            <v>16592</v>
          </cell>
        </row>
      </sheetData>
      <sheetData sheetId="26">
        <row r="52">
          <cell r="M52">
            <v>55752</v>
          </cell>
        </row>
        <row r="53">
          <cell r="M53">
            <v>12936</v>
          </cell>
        </row>
      </sheetData>
      <sheetData sheetId="27">
        <row r="52">
          <cell r="M52">
            <v>43476</v>
          </cell>
        </row>
        <row r="53">
          <cell r="M53">
            <v>8052</v>
          </cell>
        </row>
      </sheetData>
      <sheetData sheetId="28">
        <row r="52">
          <cell r="M52">
            <v>57686</v>
          </cell>
        </row>
        <row r="53">
          <cell r="M53">
            <v>6108</v>
          </cell>
        </row>
      </sheetData>
      <sheetData sheetId="29">
        <row r="52">
          <cell r="M52">
            <v>74355</v>
          </cell>
        </row>
        <row r="53">
          <cell r="M53">
            <v>147511</v>
          </cell>
        </row>
      </sheetData>
      <sheetData sheetId="30">
        <row r="52">
          <cell r="M52">
            <v>50969</v>
          </cell>
        </row>
        <row r="53">
          <cell r="M53">
            <v>23494</v>
          </cell>
        </row>
      </sheetData>
      <sheetData sheetId="31">
        <row r="52">
          <cell r="M52">
            <v>75492</v>
          </cell>
        </row>
        <row r="53">
          <cell r="M53">
            <v>27982</v>
          </cell>
        </row>
      </sheetData>
      <sheetData sheetId="32">
        <row r="52">
          <cell r="M52">
            <v>91619</v>
          </cell>
        </row>
        <row r="53">
          <cell r="M53">
            <v>21342</v>
          </cell>
        </row>
      </sheetData>
      <sheetData sheetId="33">
        <row r="52">
          <cell r="M52">
            <v>48957</v>
          </cell>
        </row>
        <row r="53">
          <cell r="M53">
            <v>13915</v>
          </cell>
        </row>
      </sheetData>
      <sheetData sheetId="34">
        <row r="52">
          <cell r="M52">
            <v>161746</v>
          </cell>
        </row>
        <row r="53">
          <cell r="M53">
            <v>1763</v>
          </cell>
        </row>
      </sheetData>
      <sheetData sheetId="35">
        <row r="52">
          <cell r="M52">
            <v>47345</v>
          </cell>
        </row>
        <row r="53">
          <cell r="M53">
            <v>12778</v>
          </cell>
        </row>
      </sheetData>
      <sheetData sheetId="36">
        <row r="52">
          <cell r="M52">
            <v>28377</v>
          </cell>
        </row>
        <row r="53">
          <cell r="M53">
            <v>21248</v>
          </cell>
        </row>
      </sheetData>
      <sheetData sheetId="37">
        <row r="52">
          <cell r="M52">
            <v>65395</v>
          </cell>
        </row>
        <row r="53">
          <cell r="M53">
            <v>28091</v>
          </cell>
        </row>
      </sheetData>
      <sheetData sheetId="38">
        <row r="52">
          <cell r="M52">
            <v>40353</v>
          </cell>
        </row>
        <row r="53">
          <cell r="M53">
            <v>15178</v>
          </cell>
        </row>
      </sheetData>
      <sheetData sheetId="39">
        <row r="52">
          <cell r="M52">
            <v>52990</v>
          </cell>
        </row>
        <row r="53">
          <cell r="M53">
            <v>18969</v>
          </cell>
        </row>
      </sheetData>
      <sheetData sheetId="40">
        <row r="52">
          <cell r="M52">
            <v>40717</v>
          </cell>
        </row>
        <row r="53">
          <cell r="M53">
            <v>20113</v>
          </cell>
        </row>
      </sheetData>
      <sheetData sheetId="41">
        <row r="52">
          <cell r="M52">
            <v>43084</v>
          </cell>
        </row>
        <row r="53">
          <cell r="M53">
            <v>85944</v>
          </cell>
        </row>
      </sheetData>
      <sheetData sheetId="42">
        <row r="52">
          <cell r="M52">
            <v>368731</v>
          </cell>
        </row>
        <row r="53">
          <cell r="M53">
            <v>480769</v>
          </cell>
        </row>
      </sheetData>
      <sheetData sheetId="43">
        <row r="52">
          <cell r="M52">
            <v>61124</v>
          </cell>
        </row>
        <row r="53">
          <cell r="M53">
            <v>39384</v>
          </cell>
        </row>
      </sheetData>
      <sheetData sheetId="44">
        <row r="52">
          <cell r="M52">
            <v>55311</v>
          </cell>
        </row>
        <row r="53">
          <cell r="M53">
            <v>52227</v>
          </cell>
        </row>
      </sheetData>
      <sheetData sheetId="45">
        <row r="52">
          <cell r="M52">
            <v>53923</v>
          </cell>
        </row>
        <row r="53">
          <cell r="M53">
            <v>111308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 Category"/>
      <sheetName val="FS Category A"/>
      <sheetName val="Summary"/>
      <sheetName val="FS Category B"/>
      <sheetName val="FS Category C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5">
        <row r="53">
          <cell r="N53">
            <v>48545</v>
          </cell>
          <cell r="O53">
            <v>48545</v>
          </cell>
          <cell r="P53">
            <v>58665</v>
          </cell>
        </row>
        <row r="54">
          <cell r="N54">
            <v>35650</v>
          </cell>
          <cell r="O54">
            <v>35650</v>
          </cell>
          <cell r="P54">
            <v>50581</v>
          </cell>
        </row>
      </sheetData>
      <sheetData sheetId="6">
        <row r="53">
          <cell r="N53">
            <v>103075</v>
          </cell>
          <cell r="O53">
            <v>103075</v>
          </cell>
          <cell r="P53">
            <v>109947</v>
          </cell>
        </row>
        <row r="54">
          <cell r="N54">
            <v>31778</v>
          </cell>
          <cell r="O54">
            <v>31778</v>
          </cell>
          <cell r="P54">
            <v>31749.908</v>
          </cell>
        </row>
      </sheetData>
      <sheetData sheetId="7">
        <row r="53">
          <cell r="N53">
            <v>55414</v>
          </cell>
          <cell r="O53">
            <v>55415</v>
          </cell>
          <cell r="P53">
            <v>49246</v>
          </cell>
        </row>
        <row r="54">
          <cell r="N54">
            <v>7250</v>
          </cell>
          <cell r="O54">
            <v>7250</v>
          </cell>
          <cell r="P54">
            <v>5885</v>
          </cell>
        </row>
      </sheetData>
      <sheetData sheetId="8">
        <row r="53">
          <cell r="N53">
            <v>17054</v>
          </cell>
          <cell r="O53">
            <v>17054</v>
          </cell>
          <cell r="P53">
            <v>15115</v>
          </cell>
        </row>
        <row r="54">
          <cell r="N54">
            <v>0</v>
          </cell>
          <cell r="O54">
            <v>0</v>
          </cell>
          <cell r="P54">
            <v>669</v>
          </cell>
        </row>
      </sheetData>
      <sheetData sheetId="9">
        <row r="53">
          <cell r="N53">
            <v>30969</v>
          </cell>
          <cell r="O53">
            <v>30969</v>
          </cell>
          <cell r="P53">
            <v>43621</v>
          </cell>
        </row>
        <row r="54">
          <cell r="N54">
            <v>8820</v>
          </cell>
          <cell r="O54">
            <v>8820</v>
          </cell>
          <cell r="P54">
            <v>878</v>
          </cell>
        </row>
      </sheetData>
      <sheetData sheetId="10">
        <row r="53">
          <cell r="N53">
            <v>2014659</v>
          </cell>
          <cell r="O53">
            <v>2014659</v>
          </cell>
          <cell r="P53">
            <v>2023842</v>
          </cell>
        </row>
        <row r="54">
          <cell r="N54">
            <v>727434</v>
          </cell>
          <cell r="O54">
            <v>727434</v>
          </cell>
          <cell r="P54">
            <v>589471</v>
          </cell>
        </row>
      </sheetData>
      <sheetData sheetId="11">
        <row r="53">
          <cell r="N53">
            <v>96363</v>
          </cell>
          <cell r="O53">
            <v>96363</v>
          </cell>
          <cell r="P53">
            <v>109329</v>
          </cell>
        </row>
        <row r="54">
          <cell r="N54">
            <v>36111</v>
          </cell>
          <cell r="O54">
            <v>36111</v>
          </cell>
          <cell r="P54">
            <v>24573</v>
          </cell>
        </row>
      </sheetData>
      <sheetData sheetId="12">
        <row r="53">
          <cell r="N53">
            <v>87817</v>
          </cell>
          <cell r="O53">
            <v>87817</v>
          </cell>
          <cell r="P53">
            <v>105896</v>
          </cell>
        </row>
        <row r="54">
          <cell r="N54">
            <v>0</v>
          </cell>
          <cell r="O54">
            <v>0</v>
          </cell>
          <cell r="P54">
            <v>700</v>
          </cell>
        </row>
      </sheetData>
      <sheetData sheetId="13">
        <row r="53">
          <cell r="N53">
            <v>95538</v>
          </cell>
          <cell r="O53">
            <v>95538</v>
          </cell>
          <cell r="P53">
            <v>144568</v>
          </cell>
        </row>
        <row r="54">
          <cell r="N54">
            <v>36260</v>
          </cell>
          <cell r="O54">
            <v>36260</v>
          </cell>
          <cell r="P54">
            <v>24777</v>
          </cell>
        </row>
      </sheetData>
      <sheetData sheetId="14">
        <row r="53">
          <cell r="N53">
            <v>32839</v>
          </cell>
          <cell r="O53">
            <v>32839</v>
          </cell>
          <cell r="P53">
            <v>43817</v>
          </cell>
        </row>
        <row r="54">
          <cell r="N54">
            <v>64698</v>
          </cell>
          <cell r="O54">
            <v>64698</v>
          </cell>
          <cell r="P54">
            <v>78679</v>
          </cell>
        </row>
      </sheetData>
      <sheetData sheetId="15">
        <row r="53">
          <cell r="N53">
            <v>84218</v>
          </cell>
          <cell r="O53">
            <v>84218</v>
          </cell>
          <cell r="P53">
            <v>57531</v>
          </cell>
        </row>
        <row r="54">
          <cell r="N54">
            <v>15604</v>
          </cell>
          <cell r="O54">
            <v>15604</v>
          </cell>
          <cell r="P54">
            <v>45361</v>
          </cell>
        </row>
      </sheetData>
      <sheetData sheetId="16">
        <row r="53">
          <cell r="N53">
            <v>981234</v>
          </cell>
          <cell r="O53">
            <v>981234</v>
          </cell>
          <cell r="P53">
            <v>1094364</v>
          </cell>
        </row>
        <row r="54">
          <cell r="N54">
            <v>139683</v>
          </cell>
          <cell r="O54">
            <v>139683</v>
          </cell>
          <cell r="P54">
            <v>118548</v>
          </cell>
        </row>
      </sheetData>
      <sheetData sheetId="17">
        <row r="53">
          <cell r="N53">
            <v>170593</v>
          </cell>
          <cell r="O53">
            <v>170593</v>
          </cell>
          <cell r="P53">
            <v>132012</v>
          </cell>
        </row>
        <row r="54">
          <cell r="N54">
            <v>75040</v>
          </cell>
          <cell r="O54">
            <v>75040</v>
          </cell>
          <cell r="P54">
            <v>21208</v>
          </cell>
        </row>
      </sheetData>
      <sheetData sheetId="18">
        <row r="53">
          <cell r="N53">
            <v>68012</v>
          </cell>
          <cell r="O53">
            <v>70480</v>
          </cell>
          <cell r="P53">
            <v>73129</v>
          </cell>
        </row>
        <row r="54">
          <cell r="N54">
            <v>6910</v>
          </cell>
          <cell r="O54">
            <v>11358</v>
          </cell>
          <cell r="P54">
            <v>18897</v>
          </cell>
        </row>
      </sheetData>
      <sheetData sheetId="19">
        <row r="53">
          <cell r="N53">
            <v>201535</v>
          </cell>
          <cell r="O53">
            <v>201535</v>
          </cell>
          <cell r="P53">
            <v>201637</v>
          </cell>
        </row>
        <row r="54">
          <cell r="N54">
            <v>30547</v>
          </cell>
          <cell r="O54">
            <v>30547</v>
          </cell>
          <cell r="P54">
            <v>43842</v>
          </cell>
        </row>
      </sheetData>
      <sheetData sheetId="20">
        <row r="53">
          <cell r="N53">
            <v>262571</v>
          </cell>
          <cell r="O53">
            <v>262571</v>
          </cell>
          <cell r="P53">
            <v>267422</v>
          </cell>
        </row>
        <row r="54">
          <cell r="N54">
            <v>38331</v>
          </cell>
          <cell r="O54">
            <v>38331</v>
          </cell>
          <cell r="P54">
            <v>31343</v>
          </cell>
        </row>
      </sheetData>
      <sheetData sheetId="21">
        <row r="53">
          <cell r="N53">
            <v>84463</v>
          </cell>
          <cell r="O53">
            <v>84463</v>
          </cell>
          <cell r="P53">
            <v>121109</v>
          </cell>
        </row>
        <row r="54">
          <cell r="N54">
            <v>35003</v>
          </cell>
          <cell r="O54">
            <v>83339</v>
          </cell>
          <cell r="P54">
            <v>34837</v>
          </cell>
        </row>
      </sheetData>
      <sheetData sheetId="22">
        <row r="53">
          <cell r="N53">
            <v>676712</v>
          </cell>
          <cell r="O53">
            <v>676712</v>
          </cell>
          <cell r="P53">
            <v>578945</v>
          </cell>
        </row>
        <row r="54">
          <cell r="N54">
            <v>171973</v>
          </cell>
          <cell r="O54">
            <v>171973</v>
          </cell>
          <cell r="P54">
            <v>76153</v>
          </cell>
        </row>
      </sheetData>
      <sheetData sheetId="23">
        <row r="53">
          <cell r="N53">
            <v>51960</v>
          </cell>
          <cell r="O53">
            <v>51960</v>
          </cell>
          <cell r="P53">
            <v>63940</v>
          </cell>
        </row>
        <row r="54">
          <cell r="N54">
            <v>26204</v>
          </cell>
          <cell r="O54">
            <v>26204</v>
          </cell>
          <cell r="P54">
            <v>10089</v>
          </cell>
        </row>
      </sheetData>
      <sheetData sheetId="24">
        <row r="53">
          <cell r="N53">
            <v>59256</v>
          </cell>
          <cell r="O53">
            <v>59256</v>
          </cell>
          <cell r="P53">
            <v>90921</v>
          </cell>
        </row>
        <row r="54">
          <cell r="N54">
            <v>59810</v>
          </cell>
          <cell r="O54">
            <v>59810</v>
          </cell>
          <cell r="P54">
            <v>553</v>
          </cell>
        </row>
      </sheetData>
      <sheetData sheetId="25">
        <row r="53">
          <cell r="N53">
            <v>243009</v>
          </cell>
          <cell r="O53">
            <v>243009</v>
          </cell>
          <cell r="P53">
            <v>334596</v>
          </cell>
        </row>
        <row r="54">
          <cell r="N54">
            <v>27978</v>
          </cell>
          <cell r="O54">
            <v>27978</v>
          </cell>
          <cell r="P54">
            <v>10854</v>
          </cell>
        </row>
      </sheetData>
      <sheetData sheetId="26">
        <row r="53">
          <cell r="N53">
            <v>220752</v>
          </cell>
          <cell r="O53">
            <v>220752</v>
          </cell>
          <cell r="P53">
            <v>241276</v>
          </cell>
        </row>
        <row r="54">
          <cell r="N54">
            <v>83121</v>
          </cell>
          <cell r="O54">
            <v>83121</v>
          </cell>
          <cell r="P54">
            <v>81547</v>
          </cell>
        </row>
      </sheetData>
      <sheetData sheetId="27">
        <row r="53">
          <cell r="N53">
            <v>403907</v>
          </cell>
          <cell r="O53">
            <v>403907</v>
          </cell>
          <cell r="P53">
            <v>393247</v>
          </cell>
        </row>
        <row r="54">
          <cell r="N54">
            <v>88925</v>
          </cell>
          <cell r="O54">
            <v>88925</v>
          </cell>
          <cell r="P54">
            <v>19291</v>
          </cell>
        </row>
      </sheetData>
      <sheetData sheetId="28">
        <row r="53">
          <cell r="N53">
            <v>60035</v>
          </cell>
          <cell r="O53">
            <v>60035</v>
          </cell>
          <cell r="P53">
            <v>105909</v>
          </cell>
        </row>
        <row r="54">
          <cell r="N54">
            <v>24137</v>
          </cell>
          <cell r="O54">
            <v>24137</v>
          </cell>
          <cell r="P54">
            <v>11824</v>
          </cell>
        </row>
      </sheetData>
      <sheetData sheetId="29">
        <row r="53">
          <cell r="N53">
            <v>100951</v>
          </cell>
          <cell r="O53">
            <v>100951</v>
          </cell>
          <cell r="P53">
            <v>92609</v>
          </cell>
        </row>
        <row r="54">
          <cell r="N54">
            <v>4924</v>
          </cell>
          <cell r="O54">
            <v>4924</v>
          </cell>
          <cell r="P54">
            <v>3852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1">
        <row r="52">
          <cell r="M52">
            <v>59345</v>
          </cell>
        </row>
        <row r="53">
          <cell r="M53">
            <v>20264</v>
          </cell>
        </row>
      </sheetData>
      <sheetData sheetId="2">
        <row r="52">
          <cell r="M52">
            <v>77723</v>
          </cell>
        </row>
        <row r="53">
          <cell r="M53">
            <v>7106</v>
          </cell>
        </row>
      </sheetData>
      <sheetData sheetId="3">
        <row r="52">
          <cell r="M52">
            <v>34403</v>
          </cell>
        </row>
        <row r="53">
          <cell r="M53">
            <v>3191</v>
          </cell>
        </row>
      </sheetData>
      <sheetData sheetId="4">
        <row r="52">
          <cell r="M52">
            <v>16221</v>
          </cell>
        </row>
        <row r="53">
          <cell r="M53">
            <v>0</v>
          </cell>
        </row>
      </sheetData>
      <sheetData sheetId="5">
        <row r="52">
          <cell r="M52">
            <v>24339</v>
          </cell>
        </row>
        <row r="53">
          <cell r="M53">
            <v>5444</v>
          </cell>
        </row>
      </sheetData>
      <sheetData sheetId="6">
        <row r="52">
          <cell r="M52">
            <v>2124518</v>
          </cell>
        </row>
        <row r="53">
          <cell r="M53">
            <v>570252</v>
          </cell>
        </row>
      </sheetData>
      <sheetData sheetId="7">
        <row r="52">
          <cell r="M52">
            <v>81264</v>
          </cell>
        </row>
        <row r="53">
          <cell r="M53">
            <v>24573</v>
          </cell>
        </row>
      </sheetData>
      <sheetData sheetId="8">
        <row r="52">
          <cell r="M52">
            <v>109601</v>
          </cell>
        </row>
        <row r="53">
          <cell r="M53">
            <v>0</v>
          </cell>
        </row>
      </sheetData>
      <sheetData sheetId="9">
        <row r="52">
          <cell r="M52">
            <v>82632</v>
          </cell>
        </row>
        <row r="53">
          <cell r="M53">
            <v>21532</v>
          </cell>
        </row>
      </sheetData>
      <sheetData sheetId="10">
        <row r="52">
          <cell r="M52">
            <v>36654</v>
          </cell>
        </row>
        <row r="53">
          <cell r="M53">
            <v>25602</v>
          </cell>
        </row>
      </sheetData>
      <sheetData sheetId="11">
        <row r="52">
          <cell r="M52">
            <v>48532</v>
          </cell>
        </row>
        <row r="53">
          <cell r="M53">
            <v>14399</v>
          </cell>
        </row>
      </sheetData>
      <sheetData sheetId="12">
        <row r="52">
          <cell r="M52">
            <v>318772</v>
          </cell>
        </row>
        <row r="53">
          <cell r="M53">
            <v>82780</v>
          </cell>
        </row>
      </sheetData>
      <sheetData sheetId="13">
        <row r="52">
          <cell r="M52">
            <v>71265</v>
          </cell>
        </row>
        <row r="53">
          <cell r="M53">
            <v>27029</v>
          </cell>
        </row>
      </sheetData>
      <sheetData sheetId="14">
        <row r="52">
          <cell r="M52">
            <v>67401</v>
          </cell>
        </row>
        <row r="53">
          <cell r="M53">
            <v>18102</v>
          </cell>
        </row>
      </sheetData>
      <sheetData sheetId="15">
        <row r="52">
          <cell r="M52">
            <v>183706</v>
          </cell>
        </row>
        <row r="53">
          <cell r="M53">
            <v>36277</v>
          </cell>
        </row>
      </sheetData>
      <sheetData sheetId="16">
        <row r="52">
          <cell r="M52">
            <v>222993</v>
          </cell>
        </row>
        <row r="53">
          <cell r="M53">
            <v>36222</v>
          </cell>
        </row>
      </sheetData>
      <sheetData sheetId="17">
        <row r="52">
          <cell r="M52">
            <v>75178</v>
          </cell>
        </row>
        <row r="53">
          <cell r="M53">
            <v>33854</v>
          </cell>
        </row>
      </sheetData>
      <sheetData sheetId="18">
        <row r="52">
          <cell r="M52">
            <v>531822</v>
          </cell>
        </row>
        <row r="53">
          <cell r="M53">
            <v>108129</v>
          </cell>
        </row>
      </sheetData>
      <sheetData sheetId="19">
        <row r="52">
          <cell r="M52">
            <v>54164</v>
          </cell>
        </row>
        <row r="53">
          <cell r="M53">
            <v>8490</v>
          </cell>
        </row>
      </sheetData>
      <sheetData sheetId="20">
        <row r="52">
          <cell r="M52">
            <v>50386</v>
          </cell>
        </row>
        <row r="53">
          <cell r="M53">
            <v>35515</v>
          </cell>
        </row>
      </sheetData>
      <sheetData sheetId="21">
        <row r="52">
          <cell r="M52">
            <v>255520</v>
          </cell>
        </row>
        <row r="53">
          <cell r="M53">
            <v>25314</v>
          </cell>
        </row>
      </sheetData>
      <sheetData sheetId="22">
        <row r="52">
          <cell r="M52">
            <v>188418</v>
          </cell>
        </row>
        <row r="53">
          <cell r="M53">
            <v>19542</v>
          </cell>
        </row>
      </sheetData>
      <sheetData sheetId="23">
        <row r="52">
          <cell r="M52">
            <v>313128</v>
          </cell>
        </row>
        <row r="53">
          <cell r="M53">
            <v>17216</v>
          </cell>
        </row>
      </sheetData>
      <sheetData sheetId="24">
        <row r="52">
          <cell r="M52">
            <v>93162</v>
          </cell>
        </row>
        <row r="53">
          <cell r="M53">
            <v>13104</v>
          </cell>
        </row>
      </sheetData>
      <sheetData sheetId="25">
        <row r="52">
          <cell r="M52">
            <v>87718</v>
          </cell>
        </row>
        <row r="53">
          <cell r="M53">
            <v>2642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T Category"/>
      <sheetName val="Summary"/>
      <sheetName val="GT Category A"/>
      <sheetName val="GT Category B"/>
      <sheetName val="GT Category C"/>
      <sheetName val="GT000"/>
      <sheetName val="GT001"/>
      <sheetName val="GT002"/>
      <sheetName val="GT461"/>
      <sheetName val="GT462"/>
      <sheetName val="DC46"/>
      <sheetName val="GT421"/>
      <sheetName val="GT422"/>
      <sheetName val="GT423"/>
      <sheetName val="DC42"/>
      <sheetName val="GT481"/>
      <sheetName val="GT482"/>
      <sheetName val="GT483"/>
      <sheetName val="GT484"/>
      <sheetName val="DC48"/>
    </sheetNames>
    <sheetDataSet>
      <sheetData sheetId="5">
        <row r="53">
          <cell r="N53">
            <v>13403919</v>
          </cell>
          <cell r="O53">
            <v>13403919</v>
          </cell>
          <cell r="P53">
            <v>13636739</v>
          </cell>
        </row>
        <row r="54">
          <cell r="N54">
            <v>2248236</v>
          </cell>
          <cell r="O54">
            <v>2248236</v>
          </cell>
          <cell r="P54">
            <v>2553777</v>
          </cell>
        </row>
      </sheetData>
      <sheetData sheetId="6">
        <row r="53">
          <cell r="N53">
            <v>18789345</v>
          </cell>
          <cell r="O53">
            <v>19760006</v>
          </cell>
          <cell r="P53">
            <v>19983060</v>
          </cell>
        </row>
        <row r="54">
          <cell r="N54">
            <v>5270489</v>
          </cell>
          <cell r="O54">
            <v>6474589</v>
          </cell>
          <cell r="P54">
            <v>6373507</v>
          </cell>
        </row>
      </sheetData>
      <sheetData sheetId="7">
        <row r="53">
          <cell r="N53">
            <v>10537904</v>
          </cell>
          <cell r="O53">
            <v>10537904</v>
          </cell>
          <cell r="P53">
            <v>11407199</v>
          </cell>
        </row>
        <row r="54">
          <cell r="N54">
            <v>3161765</v>
          </cell>
          <cell r="O54">
            <v>3161765</v>
          </cell>
          <cell r="P54">
            <v>2685673</v>
          </cell>
        </row>
      </sheetData>
      <sheetData sheetId="8">
        <row r="53">
          <cell r="N53">
            <v>109301</v>
          </cell>
          <cell r="O53">
            <v>109301</v>
          </cell>
          <cell r="P53">
            <v>148920</v>
          </cell>
        </row>
        <row r="54">
          <cell r="N54">
            <v>44006</v>
          </cell>
          <cell r="O54">
            <v>44006</v>
          </cell>
          <cell r="P54">
            <v>37025</v>
          </cell>
        </row>
      </sheetData>
      <sheetData sheetId="9">
        <row r="53">
          <cell r="N53">
            <v>234578</v>
          </cell>
          <cell r="O53">
            <v>320080</v>
          </cell>
          <cell r="P53">
            <v>384523</v>
          </cell>
        </row>
        <row r="54">
          <cell r="N54">
            <v>116968</v>
          </cell>
          <cell r="O54">
            <v>125686</v>
          </cell>
          <cell r="P54">
            <v>98620</v>
          </cell>
        </row>
      </sheetData>
      <sheetData sheetId="10">
        <row r="53">
          <cell r="N53">
            <v>42536</v>
          </cell>
          <cell r="O53">
            <v>0</v>
          </cell>
          <cell r="P53">
            <v>39604</v>
          </cell>
        </row>
        <row r="54">
          <cell r="N54">
            <v>6440</v>
          </cell>
          <cell r="O54">
            <v>12785</v>
          </cell>
          <cell r="P54">
            <v>3491</v>
          </cell>
        </row>
      </sheetData>
      <sheetData sheetId="11">
        <row r="53">
          <cell r="N53">
            <v>2042971</v>
          </cell>
          <cell r="O53">
            <v>2042971</v>
          </cell>
          <cell r="P53">
            <v>2536549</v>
          </cell>
        </row>
        <row r="54">
          <cell r="N54">
            <v>293091</v>
          </cell>
          <cell r="O54">
            <v>293091</v>
          </cell>
          <cell r="P54">
            <v>336605</v>
          </cell>
        </row>
      </sheetData>
      <sheetData sheetId="12">
        <row r="53">
          <cell r="N53">
            <v>307213</v>
          </cell>
          <cell r="O53">
            <v>145127</v>
          </cell>
          <cell r="P53">
            <v>339957</v>
          </cell>
        </row>
        <row r="54">
          <cell r="N54">
            <v>59386</v>
          </cell>
          <cell r="O54">
            <v>59386</v>
          </cell>
          <cell r="P54">
            <v>44609</v>
          </cell>
        </row>
      </sheetData>
      <sheetData sheetId="13">
        <row r="53">
          <cell r="N53">
            <v>233578</v>
          </cell>
          <cell r="O53">
            <v>245347</v>
          </cell>
          <cell r="P53">
            <v>260721</v>
          </cell>
        </row>
        <row r="54">
          <cell r="N54">
            <v>62994</v>
          </cell>
          <cell r="O54">
            <v>62994</v>
          </cell>
          <cell r="P54">
            <v>65168</v>
          </cell>
        </row>
      </sheetData>
      <sheetData sheetId="14">
        <row r="53">
          <cell r="N53">
            <v>264133</v>
          </cell>
          <cell r="O53">
            <v>264133</v>
          </cell>
          <cell r="P53">
            <v>292243</v>
          </cell>
        </row>
        <row r="54">
          <cell r="N54">
            <v>18235</v>
          </cell>
          <cell r="O54">
            <v>18235</v>
          </cell>
          <cell r="P54">
            <v>7214</v>
          </cell>
        </row>
      </sheetData>
      <sheetData sheetId="15">
        <row r="53">
          <cell r="N53">
            <v>912517</v>
          </cell>
          <cell r="O53">
            <v>957094</v>
          </cell>
          <cell r="P53">
            <v>874904</v>
          </cell>
        </row>
        <row r="54">
          <cell r="N54">
            <v>114570</v>
          </cell>
          <cell r="O54">
            <v>139632</v>
          </cell>
          <cell r="P54">
            <v>101154</v>
          </cell>
        </row>
      </sheetData>
      <sheetData sheetId="16">
        <row r="53">
          <cell r="N53">
            <v>386799</v>
          </cell>
          <cell r="O53">
            <v>386799</v>
          </cell>
          <cell r="P53">
            <v>411752</v>
          </cell>
        </row>
        <row r="54">
          <cell r="N54">
            <v>72563</v>
          </cell>
          <cell r="O54">
            <v>72563</v>
          </cell>
          <cell r="P54">
            <v>59363</v>
          </cell>
        </row>
      </sheetData>
      <sheetData sheetId="17">
        <row r="53">
          <cell r="N53">
            <v>210174</v>
          </cell>
          <cell r="O53">
            <v>210174</v>
          </cell>
          <cell r="P53">
            <v>216089</v>
          </cell>
        </row>
        <row r="54">
          <cell r="N54">
            <v>58349</v>
          </cell>
          <cell r="O54">
            <v>58349</v>
          </cell>
          <cell r="P54">
            <v>30941</v>
          </cell>
        </row>
      </sheetData>
      <sheetData sheetId="18">
        <row r="53">
          <cell r="N53">
            <v>522842</v>
          </cell>
          <cell r="O53">
            <v>522842</v>
          </cell>
          <cell r="P53">
            <v>567669</v>
          </cell>
        </row>
        <row r="54">
          <cell r="N54">
            <v>341031</v>
          </cell>
          <cell r="O54">
            <v>341031</v>
          </cell>
          <cell r="P54">
            <v>136736</v>
          </cell>
        </row>
      </sheetData>
      <sheetData sheetId="19">
        <row r="53">
          <cell r="N53">
            <v>168814</v>
          </cell>
          <cell r="O53">
            <v>168814</v>
          </cell>
          <cell r="P53">
            <v>144550</v>
          </cell>
        </row>
        <row r="54">
          <cell r="N54">
            <v>28732</v>
          </cell>
          <cell r="O54">
            <v>45214</v>
          </cell>
          <cell r="P54">
            <v>12517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T000"/>
      <sheetName val="GT001"/>
      <sheetName val="GT002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DC48"/>
    </sheetNames>
    <sheetDataSet>
      <sheetData sheetId="1">
        <row r="52">
          <cell r="M52">
            <v>10332089</v>
          </cell>
        </row>
        <row r="53">
          <cell r="M53">
            <v>1940733</v>
          </cell>
        </row>
      </sheetData>
      <sheetData sheetId="2">
        <row r="52">
          <cell r="M52">
            <v>20590602</v>
          </cell>
        </row>
        <row r="53">
          <cell r="M53">
            <v>6621692</v>
          </cell>
        </row>
      </sheetData>
      <sheetData sheetId="3">
        <row r="52">
          <cell r="M52">
            <v>12130814</v>
          </cell>
        </row>
        <row r="53">
          <cell r="M53">
            <v>2644157</v>
          </cell>
        </row>
      </sheetData>
      <sheetData sheetId="4">
        <row r="52">
          <cell r="M52">
            <v>1766546</v>
          </cell>
        </row>
        <row r="53">
          <cell r="M53">
            <v>48656</v>
          </cell>
        </row>
      </sheetData>
      <sheetData sheetId="5">
        <row r="52">
          <cell r="M52">
            <v>316013</v>
          </cell>
        </row>
        <row r="53">
          <cell r="M53">
            <v>38023</v>
          </cell>
        </row>
      </sheetData>
      <sheetData sheetId="6">
        <row r="52">
          <cell r="M52">
            <v>238154</v>
          </cell>
        </row>
        <row r="53">
          <cell r="M53">
            <v>44851</v>
          </cell>
        </row>
      </sheetData>
      <sheetData sheetId="7">
        <row r="52">
          <cell r="M52">
            <v>241182</v>
          </cell>
        </row>
        <row r="53">
          <cell r="M53">
            <v>5414</v>
          </cell>
        </row>
      </sheetData>
      <sheetData sheetId="8">
        <row r="52">
          <cell r="M52">
            <v>116733</v>
          </cell>
        </row>
        <row r="53">
          <cell r="M53">
            <v>22406</v>
          </cell>
        </row>
      </sheetData>
      <sheetData sheetId="9">
        <row r="52">
          <cell r="M52">
            <v>272732</v>
          </cell>
        </row>
        <row r="53">
          <cell r="M53">
            <v>76894</v>
          </cell>
        </row>
      </sheetData>
      <sheetData sheetId="10">
        <row r="52">
          <cell r="M52">
            <v>37821</v>
          </cell>
        </row>
        <row r="53">
          <cell r="M53">
            <v>841</v>
          </cell>
        </row>
      </sheetData>
      <sheetData sheetId="11">
        <row r="52">
          <cell r="M52">
            <v>841254</v>
          </cell>
        </row>
        <row r="53">
          <cell r="M53">
            <v>84709</v>
          </cell>
        </row>
      </sheetData>
      <sheetData sheetId="12">
        <row r="52">
          <cell r="M52">
            <v>205657</v>
          </cell>
        </row>
        <row r="53">
          <cell r="M53">
            <v>189306</v>
          </cell>
        </row>
      </sheetData>
      <sheetData sheetId="13">
        <row r="52">
          <cell r="M52">
            <v>180715</v>
          </cell>
        </row>
        <row r="53">
          <cell r="M53">
            <v>30858</v>
          </cell>
        </row>
      </sheetData>
      <sheetData sheetId="14">
        <row r="52">
          <cell r="M52">
            <v>154912</v>
          </cell>
        </row>
        <row r="53">
          <cell r="M53">
            <v>6496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NW405"/>
      <sheetName val="DC40"/>
    </sheetNames>
    <sheetDataSet>
      <sheetData sheetId="1">
        <row r="52">
          <cell r="M52">
            <v>104571</v>
          </cell>
        </row>
        <row r="53">
          <cell r="M53">
            <v>52561</v>
          </cell>
        </row>
      </sheetData>
      <sheetData sheetId="2">
        <row r="52">
          <cell r="M52">
            <v>392224</v>
          </cell>
        </row>
        <row r="53">
          <cell r="M53">
            <v>92184</v>
          </cell>
        </row>
      </sheetData>
      <sheetData sheetId="3">
        <row r="52">
          <cell r="M52">
            <v>1299693</v>
          </cell>
        </row>
        <row r="53">
          <cell r="M53">
            <v>219375</v>
          </cell>
        </row>
      </sheetData>
      <sheetData sheetId="4">
        <row r="52">
          <cell r="M52">
            <v>55296</v>
          </cell>
        </row>
        <row r="53">
          <cell r="M53">
            <v>5646</v>
          </cell>
        </row>
      </sheetData>
      <sheetData sheetId="5">
        <row r="52">
          <cell r="M52">
            <v>159525</v>
          </cell>
        </row>
        <row r="53">
          <cell r="M53">
            <v>85230</v>
          </cell>
        </row>
      </sheetData>
      <sheetData sheetId="6">
        <row r="52">
          <cell r="M52">
            <v>134339</v>
          </cell>
        </row>
        <row r="53">
          <cell r="M53">
            <v>7876</v>
          </cell>
        </row>
      </sheetData>
      <sheetData sheetId="7">
        <row r="52">
          <cell r="M52">
            <v>23349</v>
          </cell>
        </row>
        <row r="53">
          <cell r="M53">
            <v>15637</v>
          </cell>
        </row>
      </sheetData>
      <sheetData sheetId="8">
        <row r="52">
          <cell r="M52">
            <v>63306</v>
          </cell>
        </row>
        <row r="53">
          <cell r="M53">
            <v>10980</v>
          </cell>
        </row>
      </sheetData>
      <sheetData sheetId="9">
        <row r="52">
          <cell r="M52">
            <v>456266</v>
          </cell>
        </row>
        <row r="53">
          <cell r="M53">
            <v>31451</v>
          </cell>
        </row>
      </sheetData>
      <sheetData sheetId="10">
        <row r="52">
          <cell r="M52">
            <v>116553</v>
          </cell>
        </row>
        <row r="53">
          <cell r="M53">
            <v>35013</v>
          </cell>
        </row>
      </sheetData>
      <sheetData sheetId="11">
        <row r="52">
          <cell r="M52">
            <v>79370</v>
          </cell>
        </row>
        <row r="53">
          <cell r="M53">
            <v>13161</v>
          </cell>
        </row>
      </sheetData>
      <sheetData sheetId="12">
        <row r="52">
          <cell r="M52">
            <v>57469</v>
          </cell>
        </row>
        <row r="53">
          <cell r="M53">
            <v>125081</v>
          </cell>
        </row>
      </sheetData>
      <sheetData sheetId="13">
        <row r="52">
          <cell r="M52">
            <v>4656</v>
          </cell>
        </row>
        <row r="53">
          <cell r="M53">
            <v>3809</v>
          </cell>
        </row>
      </sheetData>
      <sheetData sheetId="14">
        <row r="52">
          <cell r="M52">
            <v>30606</v>
          </cell>
        </row>
        <row r="53">
          <cell r="M53">
            <v>0</v>
          </cell>
        </row>
      </sheetData>
      <sheetData sheetId="15">
        <row r="52">
          <cell r="M52">
            <v>36484</v>
          </cell>
        </row>
        <row r="53">
          <cell r="M53">
            <v>22533</v>
          </cell>
        </row>
      </sheetData>
      <sheetData sheetId="16">
        <row r="52">
          <cell r="M52">
            <v>58665</v>
          </cell>
        </row>
        <row r="53">
          <cell r="M53">
            <v>16200</v>
          </cell>
        </row>
      </sheetData>
      <sheetData sheetId="17">
        <row r="52">
          <cell r="M52">
            <v>7928</v>
          </cell>
        </row>
        <row r="53">
          <cell r="M53">
            <v>2748</v>
          </cell>
        </row>
      </sheetData>
      <sheetData sheetId="18">
        <row r="52">
          <cell r="M52">
            <v>65493</v>
          </cell>
        </row>
        <row r="53">
          <cell r="M53">
            <v>966</v>
          </cell>
        </row>
      </sheetData>
      <sheetData sheetId="19">
        <row r="52">
          <cell r="M52">
            <v>75403</v>
          </cell>
        </row>
        <row r="53">
          <cell r="M53">
            <v>11600</v>
          </cell>
        </row>
      </sheetData>
      <sheetData sheetId="20">
        <row r="52">
          <cell r="M52">
            <v>68517</v>
          </cell>
        </row>
        <row r="53">
          <cell r="M53">
            <v>13498</v>
          </cell>
        </row>
      </sheetData>
      <sheetData sheetId="21">
        <row r="52">
          <cell r="M52">
            <v>457234</v>
          </cell>
        </row>
        <row r="53">
          <cell r="M53">
            <v>81225</v>
          </cell>
        </row>
      </sheetData>
      <sheetData sheetId="22">
        <row r="52">
          <cell r="M52">
            <v>942586</v>
          </cell>
        </row>
        <row r="53">
          <cell r="M53">
            <v>183014</v>
          </cell>
        </row>
      </sheetData>
      <sheetData sheetId="23">
        <row r="52">
          <cell r="M52">
            <v>63385</v>
          </cell>
        </row>
        <row r="53">
          <cell r="M53">
            <v>890</v>
          </cell>
        </row>
      </sheetData>
      <sheetData sheetId="24">
        <row r="52">
          <cell r="M52">
            <v>337052</v>
          </cell>
        </row>
        <row r="53">
          <cell r="M53">
            <v>231516</v>
          </cell>
        </row>
      </sheetData>
      <sheetData sheetId="25">
        <row r="52">
          <cell r="M52">
            <v>101615</v>
          </cell>
        </row>
        <row r="53">
          <cell r="M53">
            <v>70731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9.421875" style="0" customWidth="1"/>
    <col min="3" max="3" width="6.8515625" style="0" customWidth="1"/>
    <col min="4" max="12" width="11.7109375" style="0" customWidth="1"/>
    <col min="13" max="13" width="10.7109375" style="0" customWidth="1"/>
    <col min="14" max="17" width="13.7109375" style="0" hidden="1" customWidth="1"/>
    <col min="18" max="20" width="11.7109375" style="0" customWidth="1"/>
    <col min="21" max="21" width="10.7109375" style="0" customWidth="1"/>
  </cols>
  <sheetData>
    <row r="1" spans="1:21" ht="16.5">
      <c r="A1" s="1"/>
      <c r="T1" s="129" t="s">
        <v>571</v>
      </c>
      <c r="U1" s="129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8"/>
      <c r="B6" s="16"/>
      <c r="C6" s="6"/>
      <c r="D6" s="7"/>
      <c r="E6" s="12"/>
      <c r="F6" s="10"/>
      <c r="G6" s="7"/>
      <c r="H6" s="12"/>
      <c r="I6" s="10"/>
      <c r="J6" s="7"/>
      <c r="K6" s="12"/>
      <c r="L6" s="12"/>
      <c r="M6" s="10"/>
      <c r="N6" s="7"/>
      <c r="O6" s="12"/>
      <c r="P6" s="12"/>
      <c r="Q6" s="10"/>
      <c r="R6" s="7"/>
      <c r="S6" s="12"/>
      <c r="T6" s="12"/>
      <c r="U6" s="10"/>
    </row>
    <row r="7" spans="1:21" ht="33">
      <c r="A7" s="38"/>
      <c r="B7" s="19" t="s">
        <v>6</v>
      </c>
      <c r="C7" s="6"/>
      <c r="D7" s="7"/>
      <c r="E7" s="13"/>
      <c r="F7" s="10"/>
      <c r="G7" s="7"/>
      <c r="H7" s="13"/>
      <c r="I7" s="10"/>
      <c r="J7" s="7"/>
      <c r="K7" s="13"/>
      <c r="L7" s="13"/>
      <c r="M7" s="10"/>
      <c r="N7" s="7"/>
      <c r="O7" s="13"/>
      <c r="P7" s="13"/>
      <c r="Q7" s="10"/>
      <c r="R7" s="7"/>
      <c r="S7" s="13"/>
      <c r="T7" s="13"/>
      <c r="U7" s="10"/>
    </row>
    <row r="8" spans="1:21" ht="16.5">
      <c r="A8" s="38"/>
      <c r="B8" s="16"/>
      <c r="C8" s="6"/>
      <c r="D8" s="7"/>
      <c r="E8" s="13"/>
      <c r="F8" s="10"/>
      <c r="G8" s="7"/>
      <c r="H8" s="13"/>
      <c r="I8" s="10"/>
      <c r="J8" s="7"/>
      <c r="K8" s="13"/>
      <c r="L8" s="13"/>
      <c r="M8" s="10"/>
      <c r="N8" s="7"/>
      <c r="O8" s="13"/>
      <c r="P8" s="13"/>
      <c r="Q8" s="10"/>
      <c r="R8" s="7"/>
      <c r="S8" s="13"/>
      <c r="T8" s="13"/>
      <c r="U8" s="10"/>
    </row>
    <row r="9" spans="1:21" ht="12.75" customHeight="1">
      <c r="A9" s="7"/>
      <c r="B9" s="107" t="s">
        <v>7</v>
      </c>
      <c r="C9" s="23" t="s">
        <v>8</v>
      </c>
      <c r="D9" s="52">
        <f>'EC'!D68</f>
        <v>11018657</v>
      </c>
      <c r="E9" s="52">
        <f>'EC'!E68</f>
        <v>5486827</v>
      </c>
      <c r="F9" s="58">
        <f>$D9+$E9</f>
        <v>16505484</v>
      </c>
      <c r="G9" s="62">
        <f>'EC'!G68</f>
        <v>11221181</v>
      </c>
      <c r="H9" s="52">
        <f>'EC'!H68</f>
        <v>5451794</v>
      </c>
      <c r="I9" s="63">
        <f>$G9+$H9</f>
        <v>16672975</v>
      </c>
      <c r="J9" s="62">
        <f>'EC'!J68</f>
        <v>8911121</v>
      </c>
      <c r="K9" s="52">
        <f>'EC'!K68</f>
        <v>4315096</v>
      </c>
      <c r="L9" s="52">
        <f>$J9+$K9</f>
        <v>13226217</v>
      </c>
      <c r="M9" s="53">
        <f aca="true" t="shared" si="0" ref="M9:M18">IF($I9=0,0,$L9/$I9)</f>
        <v>0.7932727662579714</v>
      </c>
      <c r="N9" s="62">
        <f>'EC'!N68</f>
        <v>0</v>
      </c>
      <c r="O9" s="52">
        <f>'EC'!O68</f>
        <v>0</v>
      </c>
      <c r="P9" s="52">
        <f>$N9+$O9</f>
        <v>0</v>
      </c>
      <c r="Q9" s="53">
        <f>IF($P9=0,0,$P9/$I9)</f>
        <v>0</v>
      </c>
      <c r="R9" s="62">
        <f>'EC'!R68</f>
        <v>12721895.208999999</v>
      </c>
      <c r="S9" s="52">
        <f>'EC'!S68</f>
        <v>4347410</v>
      </c>
      <c r="T9" s="52">
        <f aca="true" t="shared" si="1" ref="T9:T17">$R9+$S9</f>
        <v>17069305.209</v>
      </c>
      <c r="U9" s="53">
        <f aca="true" t="shared" si="2" ref="U9:U18">IF($I9=0,0,$T9/$I9)</f>
        <v>1.023770815286414</v>
      </c>
    </row>
    <row r="10" spans="1:21" ht="12.75" customHeight="1">
      <c r="A10" s="7"/>
      <c r="B10" s="107" t="s">
        <v>9</v>
      </c>
      <c r="C10" s="23" t="s">
        <v>10</v>
      </c>
      <c r="D10" s="52">
        <f>'FS'!D44</f>
        <v>6251481</v>
      </c>
      <c r="E10" s="52">
        <f>'FS'!E44</f>
        <v>1776191</v>
      </c>
      <c r="F10" s="58">
        <f aca="true" t="shared" si="3" ref="F10:F17">$D10+$E10</f>
        <v>8027672</v>
      </c>
      <c r="G10" s="62">
        <f>'FS'!G44</f>
        <v>6253950</v>
      </c>
      <c r="H10" s="52">
        <f>'FS'!H44</f>
        <v>1828975</v>
      </c>
      <c r="I10" s="63">
        <f aca="true" t="shared" si="4" ref="I10:I17">$G10+$H10</f>
        <v>8082925</v>
      </c>
      <c r="J10" s="62">
        <f>'FS'!J44</f>
        <v>5208865</v>
      </c>
      <c r="K10" s="52">
        <f>'FS'!K44</f>
        <v>1156579</v>
      </c>
      <c r="L10" s="52">
        <f aca="true" t="shared" si="5" ref="L10:L17">$J10+$K10</f>
        <v>6365444</v>
      </c>
      <c r="M10" s="53">
        <f t="shared" si="0"/>
        <v>0.7875173900537243</v>
      </c>
      <c r="N10" s="62">
        <f>'FS'!N44</f>
        <v>0</v>
      </c>
      <c r="O10" s="52">
        <f>'FS'!O44</f>
        <v>0</v>
      </c>
      <c r="P10" s="52">
        <f aca="true" t="shared" si="6" ref="P10:P17">$N10+$O10</f>
        <v>0</v>
      </c>
      <c r="Q10" s="53">
        <f aca="true" t="shared" si="7" ref="Q10:Q17">IF($P10=0,0,$P10/$I10)</f>
        <v>0</v>
      </c>
      <c r="R10" s="62">
        <f>'FS'!R44</f>
        <v>6552693</v>
      </c>
      <c r="S10" s="52">
        <f>'FS'!S44</f>
        <v>1336161.908</v>
      </c>
      <c r="T10" s="52">
        <f t="shared" si="1"/>
        <v>7888854.908</v>
      </c>
      <c r="U10" s="53">
        <f t="shared" si="2"/>
        <v>0.9759901159543111</v>
      </c>
    </row>
    <row r="11" spans="1:21" ht="12.75" customHeight="1">
      <c r="A11" s="7"/>
      <c r="B11" s="107" t="s">
        <v>11</v>
      </c>
      <c r="C11" s="23" t="s">
        <v>12</v>
      </c>
      <c r="D11" s="52">
        <f>'GT'!D32</f>
        <v>48166624</v>
      </c>
      <c r="E11" s="52">
        <f>'GT'!E32</f>
        <v>11896855</v>
      </c>
      <c r="F11" s="58">
        <f t="shared" si="3"/>
        <v>60063479</v>
      </c>
      <c r="G11" s="62">
        <f>'GT'!G32</f>
        <v>49074511</v>
      </c>
      <c r="H11" s="52">
        <f>'GT'!H32</f>
        <v>13157562</v>
      </c>
      <c r="I11" s="63">
        <f t="shared" si="4"/>
        <v>62232073</v>
      </c>
      <c r="J11" s="62">
        <f>'GT'!J32</f>
        <v>47762276</v>
      </c>
      <c r="K11" s="52">
        <f>'GT'!K32</f>
        <v>11986552</v>
      </c>
      <c r="L11" s="52">
        <f t="shared" si="5"/>
        <v>59748828</v>
      </c>
      <c r="M11" s="53">
        <f t="shared" si="0"/>
        <v>0.9600970226397568</v>
      </c>
      <c r="N11" s="62">
        <f>'GT'!N32</f>
        <v>0</v>
      </c>
      <c r="O11" s="52">
        <f>'GT'!O32</f>
        <v>0</v>
      </c>
      <c r="P11" s="52">
        <f t="shared" si="6"/>
        <v>0</v>
      </c>
      <c r="Q11" s="53">
        <f t="shared" si="7"/>
        <v>0</v>
      </c>
      <c r="R11" s="62">
        <f>'GT'!R32</f>
        <v>51244479</v>
      </c>
      <c r="S11" s="52">
        <f>'GT'!S32</f>
        <v>12546400</v>
      </c>
      <c r="T11" s="52">
        <f t="shared" si="1"/>
        <v>63790879</v>
      </c>
      <c r="U11" s="53">
        <f t="shared" si="2"/>
        <v>1.0250482737414195</v>
      </c>
    </row>
    <row r="12" spans="1:21" ht="12.75" customHeight="1">
      <c r="A12" s="7"/>
      <c r="B12" s="107" t="s">
        <v>13</v>
      </c>
      <c r="C12" s="23" t="s">
        <v>14</v>
      </c>
      <c r="D12" s="52">
        <f>KZ!D92</f>
        <v>23654907</v>
      </c>
      <c r="E12" s="52">
        <f>KZ!E92</f>
        <v>10324992</v>
      </c>
      <c r="F12" s="58">
        <f t="shared" si="3"/>
        <v>33979899</v>
      </c>
      <c r="G12" s="62">
        <f>KZ!G92</f>
        <v>24574046</v>
      </c>
      <c r="H12" s="52">
        <f>KZ!H92</f>
        <v>10280521</v>
      </c>
      <c r="I12" s="63">
        <f t="shared" si="4"/>
        <v>34854567</v>
      </c>
      <c r="J12" s="62">
        <f>KZ!J92</f>
        <v>22413290</v>
      </c>
      <c r="K12" s="52">
        <f>KZ!K92</f>
        <v>9192886</v>
      </c>
      <c r="L12" s="52">
        <f t="shared" si="5"/>
        <v>31606176</v>
      </c>
      <c r="M12" s="53">
        <f t="shared" si="0"/>
        <v>0.9068015677830684</v>
      </c>
      <c r="N12" s="62">
        <f>KZ!N92</f>
        <v>0</v>
      </c>
      <c r="O12" s="52">
        <f>KZ!O92</f>
        <v>0</v>
      </c>
      <c r="P12" s="52">
        <f t="shared" si="6"/>
        <v>0</v>
      </c>
      <c r="Q12" s="53">
        <f t="shared" si="7"/>
        <v>0</v>
      </c>
      <c r="R12" s="62">
        <f>KZ!R92</f>
        <v>25010273.33</v>
      </c>
      <c r="S12" s="52">
        <f>KZ!S92</f>
        <v>8441006</v>
      </c>
      <c r="T12" s="52">
        <f t="shared" si="1"/>
        <v>33451279.33</v>
      </c>
      <c r="U12" s="53">
        <f t="shared" si="2"/>
        <v>0.9597387719663825</v>
      </c>
    </row>
    <row r="13" spans="1:21" ht="12.75" customHeight="1">
      <c r="A13" s="7"/>
      <c r="B13" s="107" t="s">
        <v>15</v>
      </c>
      <c r="C13" s="23" t="s">
        <v>16</v>
      </c>
      <c r="D13" s="52">
        <f>LP!D49</f>
        <v>4815639</v>
      </c>
      <c r="E13" s="52">
        <f>LP!E49</f>
        <v>4641997</v>
      </c>
      <c r="F13" s="58">
        <f t="shared" si="3"/>
        <v>9457636</v>
      </c>
      <c r="G13" s="62">
        <f>LP!G49</f>
        <v>4815639</v>
      </c>
      <c r="H13" s="52">
        <f>LP!H49</f>
        <v>4634137</v>
      </c>
      <c r="I13" s="63">
        <f t="shared" si="4"/>
        <v>9449776</v>
      </c>
      <c r="J13" s="62">
        <f>LP!J49</f>
        <v>4773182</v>
      </c>
      <c r="K13" s="52">
        <f>LP!K49</f>
        <v>2731827</v>
      </c>
      <c r="L13" s="52">
        <f t="shared" si="5"/>
        <v>7505009</v>
      </c>
      <c r="M13" s="53">
        <f t="shared" si="0"/>
        <v>0.794199672034554</v>
      </c>
      <c r="N13" s="62">
        <f>LP!N49</f>
        <v>0</v>
      </c>
      <c r="O13" s="52">
        <f>LP!O49</f>
        <v>0</v>
      </c>
      <c r="P13" s="52">
        <f t="shared" si="6"/>
        <v>0</v>
      </c>
      <c r="Q13" s="53">
        <f t="shared" si="7"/>
        <v>0</v>
      </c>
      <c r="R13" s="62">
        <f>LP!R49</f>
        <v>6110968</v>
      </c>
      <c r="S13" s="52">
        <f>LP!S49</f>
        <v>2236836</v>
      </c>
      <c r="T13" s="52">
        <f t="shared" si="1"/>
        <v>8347804</v>
      </c>
      <c r="U13" s="53">
        <f t="shared" si="2"/>
        <v>0.8833864421759838</v>
      </c>
    </row>
    <row r="14" spans="1:21" ht="12.75" customHeight="1">
      <c r="A14" s="7"/>
      <c r="B14" s="107" t="s">
        <v>17</v>
      </c>
      <c r="C14" s="23" t="s">
        <v>18</v>
      </c>
      <c r="D14" s="52">
        <f>MP!D36</f>
        <v>5494516</v>
      </c>
      <c r="E14" s="52">
        <f>MP!E36</f>
        <v>2934902</v>
      </c>
      <c r="F14" s="58">
        <f t="shared" si="3"/>
        <v>8429418</v>
      </c>
      <c r="G14" s="62">
        <f>MP!G36</f>
        <v>5861050</v>
      </c>
      <c r="H14" s="52">
        <f>MP!H36</f>
        <v>3367039</v>
      </c>
      <c r="I14" s="63">
        <f t="shared" si="4"/>
        <v>9228089</v>
      </c>
      <c r="J14" s="62">
        <f>MP!J36</f>
        <v>5011371</v>
      </c>
      <c r="K14" s="52">
        <f>MP!K36</f>
        <v>1804198</v>
      </c>
      <c r="L14" s="52">
        <f t="shared" si="5"/>
        <v>6815569</v>
      </c>
      <c r="M14" s="53">
        <f t="shared" si="0"/>
        <v>0.7385677576364944</v>
      </c>
      <c r="N14" s="62">
        <f>MP!N36</f>
        <v>0</v>
      </c>
      <c r="O14" s="52">
        <f>MP!O36</f>
        <v>0</v>
      </c>
      <c r="P14" s="52">
        <f t="shared" si="6"/>
        <v>0</v>
      </c>
      <c r="Q14" s="53">
        <f t="shared" si="7"/>
        <v>0</v>
      </c>
      <c r="R14" s="62">
        <f>MP!R36</f>
        <v>6574140</v>
      </c>
      <c r="S14" s="52">
        <f>MP!S36</f>
        <v>1941267.9</v>
      </c>
      <c r="T14" s="52">
        <f t="shared" si="1"/>
        <v>8515407.9</v>
      </c>
      <c r="U14" s="53">
        <f t="shared" si="2"/>
        <v>0.9227704565918253</v>
      </c>
    </row>
    <row r="15" spans="1:21" ht="12.75" customHeight="1">
      <c r="A15" s="7"/>
      <c r="B15" s="107" t="s">
        <v>21</v>
      </c>
      <c r="C15" s="26" t="s">
        <v>22</v>
      </c>
      <c r="D15" s="52">
        <f>NC!D51</f>
        <v>2388146</v>
      </c>
      <c r="E15" s="52">
        <f>NC!E51</f>
        <v>679308</v>
      </c>
      <c r="F15" s="58">
        <f>$D15+$E15</f>
        <v>3067454</v>
      </c>
      <c r="G15" s="62">
        <f>NC!G51</f>
        <v>2306264</v>
      </c>
      <c r="H15" s="52">
        <f>NC!H51</f>
        <v>569886</v>
      </c>
      <c r="I15" s="63">
        <f>$G15+$H15</f>
        <v>2876150</v>
      </c>
      <c r="J15" s="62">
        <f>NC!J51</f>
        <v>2113245</v>
      </c>
      <c r="K15" s="52">
        <f>NC!K51</f>
        <v>618288</v>
      </c>
      <c r="L15" s="52">
        <f>$J15+$K15</f>
        <v>2731533</v>
      </c>
      <c r="M15" s="53">
        <f t="shared" si="0"/>
        <v>0.9497185473636632</v>
      </c>
      <c r="N15" s="62">
        <f>NC!N51</f>
        <v>0</v>
      </c>
      <c r="O15" s="52">
        <f>NC!O51</f>
        <v>0</v>
      </c>
      <c r="P15" s="52">
        <f>$N15+$O15</f>
        <v>0</v>
      </c>
      <c r="Q15" s="53">
        <f>IF($P15=0,0,$P15/$I15)</f>
        <v>0</v>
      </c>
      <c r="R15" s="62">
        <f>NC!R51</f>
        <v>2663420</v>
      </c>
      <c r="S15" s="52">
        <f>NC!S51</f>
        <v>521896</v>
      </c>
      <c r="T15" s="52">
        <f>$R15+$S15</f>
        <v>3185316</v>
      </c>
      <c r="U15" s="53">
        <f t="shared" si="2"/>
        <v>1.1074930027988805</v>
      </c>
    </row>
    <row r="16" spans="1:21" ht="12.75" customHeight="1">
      <c r="A16" s="7"/>
      <c r="B16" s="107" t="s">
        <v>19</v>
      </c>
      <c r="C16" s="23" t="s">
        <v>20</v>
      </c>
      <c r="D16" s="52">
        <f>NW!D42</f>
        <v>5634314</v>
      </c>
      <c r="E16" s="52">
        <f>NW!E42</f>
        <v>2295606</v>
      </c>
      <c r="F16" s="58">
        <f t="shared" si="3"/>
        <v>7929920</v>
      </c>
      <c r="G16" s="62">
        <f>NW!G42</f>
        <v>5695771</v>
      </c>
      <c r="H16" s="52">
        <f>NW!H42</f>
        <v>2254209</v>
      </c>
      <c r="I16" s="63">
        <f t="shared" si="4"/>
        <v>7949980</v>
      </c>
      <c r="J16" s="62">
        <f>NW!J42</f>
        <v>4854533</v>
      </c>
      <c r="K16" s="52">
        <f>NW!K42</f>
        <v>1101409</v>
      </c>
      <c r="L16" s="52">
        <f t="shared" si="5"/>
        <v>5955942</v>
      </c>
      <c r="M16" s="53">
        <f t="shared" si="0"/>
        <v>0.7491769790615825</v>
      </c>
      <c r="N16" s="62">
        <f>NW!N42</f>
        <v>0</v>
      </c>
      <c r="O16" s="52">
        <f>NW!O42</f>
        <v>0</v>
      </c>
      <c r="P16" s="52">
        <f t="shared" si="6"/>
        <v>0</v>
      </c>
      <c r="Q16" s="53">
        <f t="shared" si="7"/>
        <v>0</v>
      </c>
      <c r="R16" s="62">
        <f>NW!R42</f>
        <v>6322875</v>
      </c>
      <c r="S16" s="52">
        <f>NW!S42</f>
        <v>1208412</v>
      </c>
      <c r="T16" s="52">
        <f t="shared" si="1"/>
        <v>7531287</v>
      </c>
      <c r="U16" s="53">
        <f t="shared" si="2"/>
        <v>0.9473340813436009</v>
      </c>
    </row>
    <row r="17" spans="1:21" ht="12.75" customHeight="1">
      <c r="A17" s="7"/>
      <c r="B17" s="108" t="s">
        <v>23</v>
      </c>
      <c r="C17" s="26" t="s">
        <v>24</v>
      </c>
      <c r="D17" s="52">
        <f>WC!D51</f>
        <v>22888805</v>
      </c>
      <c r="E17" s="52">
        <f>WC!E51</f>
        <v>6056768</v>
      </c>
      <c r="F17" s="58">
        <f t="shared" si="3"/>
        <v>28945573</v>
      </c>
      <c r="G17" s="62">
        <f>WC!G51</f>
        <v>21672666</v>
      </c>
      <c r="H17" s="52">
        <f>WC!H51</f>
        <v>7299771</v>
      </c>
      <c r="I17" s="63">
        <f t="shared" si="4"/>
        <v>28972437</v>
      </c>
      <c r="J17" s="62">
        <f>WC!J51</f>
        <v>24322479</v>
      </c>
      <c r="K17" s="52">
        <f>WC!K51</f>
        <v>6670610</v>
      </c>
      <c r="L17" s="52">
        <f t="shared" si="5"/>
        <v>30993089</v>
      </c>
      <c r="M17" s="53">
        <f t="shared" si="0"/>
        <v>1.0697439431829638</v>
      </c>
      <c r="N17" s="62">
        <f>WC!N51</f>
        <v>0</v>
      </c>
      <c r="O17" s="52">
        <f>WC!O51</f>
        <v>0</v>
      </c>
      <c r="P17" s="52">
        <f t="shared" si="6"/>
        <v>0</v>
      </c>
      <c r="Q17" s="53">
        <f t="shared" si="7"/>
        <v>0</v>
      </c>
      <c r="R17" s="62">
        <f>WC!R51</f>
        <v>20984568</v>
      </c>
      <c r="S17" s="52">
        <f>WC!S51</f>
        <v>7601255</v>
      </c>
      <c r="T17" s="52">
        <f t="shared" si="1"/>
        <v>28585823</v>
      </c>
      <c r="U17" s="53">
        <f t="shared" si="2"/>
        <v>0.9866557997865351</v>
      </c>
    </row>
    <row r="18" spans="1:21" ht="12.75" customHeight="1">
      <c r="A18" s="7"/>
      <c r="B18" s="106" t="s">
        <v>0</v>
      </c>
      <c r="C18" s="6"/>
      <c r="D18" s="92">
        <f>SUM(D9:D17)</f>
        <v>130313089</v>
      </c>
      <c r="E18" s="92">
        <f>SUM(E9:E17)</f>
        <v>46093446</v>
      </c>
      <c r="F18" s="93">
        <f>$D18+$E18</f>
        <v>176406535</v>
      </c>
      <c r="G18" s="94">
        <f>SUM(G9:G17)</f>
        <v>131475078</v>
      </c>
      <c r="H18" s="92">
        <f>SUM(H9:H17)</f>
        <v>48843894</v>
      </c>
      <c r="I18" s="95">
        <f>$G18+$H18</f>
        <v>180318972</v>
      </c>
      <c r="J18" s="94">
        <f>SUM(J9:J17)</f>
        <v>125370362</v>
      </c>
      <c r="K18" s="96">
        <f>SUM(K9:K17)</f>
        <v>39577445</v>
      </c>
      <c r="L18" s="92">
        <f>$J18+$K18</f>
        <v>164947807</v>
      </c>
      <c r="M18" s="55">
        <f t="shared" si="0"/>
        <v>0.9147556974759151</v>
      </c>
      <c r="N18" s="64">
        <f>SUM(N9:N17)</f>
        <v>0</v>
      </c>
      <c r="O18" s="61">
        <f>SUM(O9:O17)</f>
        <v>0</v>
      </c>
      <c r="P18" s="54">
        <f>$N18+$O18</f>
        <v>0</v>
      </c>
      <c r="Q18" s="55">
        <f>IF($P18=0,0,$P18/$I18)</f>
        <v>0</v>
      </c>
      <c r="R18" s="54">
        <f>SUM(R9:R17)</f>
        <v>138185311.53899997</v>
      </c>
      <c r="S18" s="54">
        <f>SUM(S9:S17)</f>
        <v>40180644.808</v>
      </c>
      <c r="T18" s="54">
        <f>$R18+$S18</f>
        <v>178365956.34699997</v>
      </c>
      <c r="U18" s="55">
        <f t="shared" si="2"/>
        <v>0.9891691061049304</v>
      </c>
    </row>
    <row r="19" spans="1:21" ht="12.75" customHeight="1">
      <c r="A19" s="9"/>
      <c r="B19" s="17"/>
      <c r="C19" s="42"/>
      <c r="D19" s="46"/>
      <c r="E19" s="47"/>
      <c r="F19" s="48"/>
      <c r="G19" s="46"/>
      <c r="H19" s="47"/>
      <c r="I19" s="48"/>
      <c r="J19" s="46"/>
      <c r="K19" s="47"/>
      <c r="L19" s="47"/>
      <c r="M19" s="48"/>
      <c r="N19" s="46"/>
      <c r="O19" s="47"/>
      <c r="P19" s="47"/>
      <c r="Q19" s="48"/>
      <c r="R19" s="46"/>
      <c r="S19" s="47"/>
      <c r="T19" s="47"/>
      <c r="U19" s="48"/>
    </row>
    <row r="20" ht="12.75">
      <c r="B20" s="105" t="s">
        <v>572</v>
      </c>
    </row>
    <row r="21" spans="2:12" ht="12.75">
      <c r="B21" s="123" t="s">
        <v>569</v>
      </c>
      <c r="J21" s="113">
        <f>J18-'[1]Summary per Province'!Z18</f>
        <v>-319</v>
      </c>
      <c r="K21" s="113">
        <f>K18-'[1]Summary per Province'!AA18</f>
        <v>4</v>
      </c>
      <c r="L21" s="113">
        <f>L18-'[1]Summary per Province'!AB18</f>
        <v>-315</v>
      </c>
    </row>
    <row r="22" spans="10:12" ht="12.75">
      <c r="J22" s="114"/>
      <c r="K22" s="114"/>
      <c r="L22" s="114"/>
    </row>
    <row r="23" spans="1:21" s="128" customFormat="1" ht="12.75" hidden="1">
      <c r="A23" s="125"/>
      <c r="B23" s="126" t="s">
        <v>576</v>
      </c>
      <c r="C23" s="126"/>
      <c r="D23" s="127">
        <f>'[2]Summary'!$N$53-D18</f>
        <v>0</v>
      </c>
      <c r="E23" s="127">
        <f>'[2]Summary'!$N$54-E18</f>
        <v>0</v>
      </c>
      <c r="F23" s="127">
        <f>'[2]Summary'!$N$56-F18</f>
        <v>0</v>
      </c>
      <c r="G23" s="127">
        <f>'[2]Summary'!$O$53-G18</f>
        <v>0</v>
      </c>
      <c r="H23" s="127">
        <f>'[2]Summary'!$O$54-H18</f>
        <v>0</v>
      </c>
      <c r="I23" s="127">
        <f>'[2]Summary'!$O$56-I18</f>
        <v>0</v>
      </c>
      <c r="J23" s="127">
        <f>'[1]Summary per Province'!$Z$18-J18</f>
        <v>319</v>
      </c>
      <c r="K23" s="127">
        <f>'[1]Summary per Province'!$AA$18-K18+4</f>
        <v>0</v>
      </c>
      <c r="L23" s="127">
        <f>'[1]Summary per Province'!$AB$18-L18+4</f>
        <v>319</v>
      </c>
      <c r="M23" s="127"/>
      <c r="N23" s="127">
        <f>N18</f>
        <v>0</v>
      </c>
      <c r="O23" s="127">
        <f>O18</f>
        <v>0</v>
      </c>
      <c r="P23" s="127">
        <f>P18</f>
        <v>0</v>
      </c>
      <c r="Q23" s="127">
        <f>Q18</f>
        <v>0</v>
      </c>
      <c r="R23" s="127">
        <f>'[2]Summary'!$P$53-R18</f>
        <v>0</v>
      </c>
      <c r="S23" s="127">
        <f>'[2]Summary'!$P$54-S18</f>
        <v>0</v>
      </c>
      <c r="T23" s="127">
        <f>'[2]Summary'!$P$56-T18</f>
        <v>0</v>
      </c>
      <c r="U23" s="127"/>
    </row>
  </sheetData>
  <sheetProtection/>
  <mergeCells count="6">
    <mergeCell ref="T1:U1"/>
    <mergeCell ref="A2:Q2"/>
    <mergeCell ref="R4:U4"/>
    <mergeCell ref="D4:F4"/>
    <mergeCell ref="G4:I4"/>
    <mergeCell ref="N4:Q4"/>
  </mergeCells>
  <conditionalFormatting sqref="D23:U23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ignoredErrors>
    <ignoredError sqref="F18 I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="85" zoomScaleNormal="85" zoomScalePageLayoutView="0" workbookViewId="0" topLeftCell="A22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2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19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403</v>
      </c>
      <c r="C9" s="23" t="s">
        <v>404</v>
      </c>
      <c r="D9" s="85">
        <f>'[18]NW371'!$N$53</f>
        <v>121570</v>
      </c>
      <c r="E9" s="85">
        <f>'[18]NW371'!$N$54</f>
        <v>273424</v>
      </c>
      <c r="F9" s="63">
        <f>$D9+$E9</f>
        <v>394994</v>
      </c>
      <c r="G9" s="87">
        <f>'[18]NW371'!$O$53</f>
        <v>121570</v>
      </c>
      <c r="H9" s="85">
        <f>'[18]NW371'!$O$54</f>
        <v>273424</v>
      </c>
      <c r="I9" s="58">
        <f>$G9+$H9</f>
        <v>394994</v>
      </c>
      <c r="J9" s="86">
        <f>'[9]NW371'!$M$52</f>
        <v>104571</v>
      </c>
      <c r="K9" s="87">
        <f>'[9]NW371'!$M$53</f>
        <v>52561</v>
      </c>
      <c r="L9" s="52">
        <f aca="true" t="shared" si="0" ref="L9:L42">$J9+$K9</f>
        <v>157132</v>
      </c>
      <c r="M9" s="53">
        <f aca="true" t="shared" si="1" ref="M9:M15">IF($I9=0,0,$L9/$I9)</f>
        <v>0.3978085743074578</v>
      </c>
      <c r="N9" s="87"/>
      <c r="O9" s="85"/>
      <c r="P9" s="52">
        <f>$N9+$O9</f>
        <v>0</v>
      </c>
      <c r="Q9" s="53">
        <f>IF($P9=0,0,$P9/$I9)</f>
        <v>0</v>
      </c>
      <c r="R9" s="85">
        <f>'[18]NW371'!$P$53</f>
        <v>162959</v>
      </c>
      <c r="S9" s="85">
        <f>'[18]NW371'!$P$54</f>
        <v>54236</v>
      </c>
      <c r="T9" s="52">
        <f aca="true" t="shared" si="2" ref="T9:T15">$R9+$S9</f>
        <v>217195</v>
      </c>
      <c r="U9" s="53">
        <f aca="true" t="shared" si="3" ref="U9:U15">IF($I9=0,0,$T9/$I9)</f>
        <v>0.5498691119358775</v>
      </c>
    </row>
    <row r="10" spans="1:21" ht="12.75">
      <c r="A10" s="23" t="s">
        <v>34</v>
      </c>
      <c r="B10" s="27" t="s">
        <v>405</v>
      </c>
      <c r="C10" s="23" t="s">
        <v>406</v>
      </c>
      <c r="D10" s="85">
        <f>'[18]NW372'!$N$53</f>
        <v>664476</v>
      </c>
      <c r="E10" s="85">
        <f>'[18]NW372'!$N$54</f>
        <v>162870</v>
      </c>
      <c r="F10" s="63">
        <f aca="true" t="shared" si="4" ref="F10:F42">$D10+$E10</f>
        <v>827346</v>
      </c>
      <c r="G10" s="87">
        <f>'[18]NW372'!$O$53</f>
        <v>664476</v>
      </c>
      <c r="H10" s="85">
        <f>'[18]NW372'!$O$54</f>
        <v>162870</v>
      </c>
      <c r="I10" s="58">
        <f aca="true" t="shared" si="5" ref="I10:I42">$G10+$H10</f>
        <v>827346</v>
      </c>
      <c r="J10" s="86">
        <f>'[9]NW372'!$M$52</f>
        <v>392224</v>
      </c>
      <c r="K10" s="87">
        <f>'[9]NW372'!$M$53</f>
        <v>92184</v>
      </c>
      <c r="L10" s="52">
        <f t="shared" si="0"/>
        <v>484408</v>
      </c>
      <c r="M10" s="53">
        <f t="shared" si="1"/>
        <v>0.5854962736267535</v>
      </c>
      <c r="N10" s="87"/>
      <c r="O10" s="85"/>
      <c r="P10" s="52">
        <f aca="true" t="shared" si="6" ref="P10:P42">$N10+$O10</f>
        <v>0</v>
      </c>
      <c r="Q10" s="53">
        <f aca="true" t="shared" si="7" ref="Q10:Q42">IF($P10=0,0,$P10/$I10)</f>
        <v>0</v>
      </c>
      <c r="R10" s="85">
        <f>'[18]NW372'!$P$53</f>
        <v>727880</v>
      </c>
      <c r="S10" s="85">
        <f>'[18]NW372'!$P$54</f>
        <v>102597</v>
      </c>
      <c r="T10" s="52">
        <f t="shared" si="2"/>
        <v>830477</v>
      </c>
      <c r="U10" s="53">
        <f t="shared" si="3"/>
        <v>1.0037843900858892</v>
      </c>
    </row>
    <row r="11" spans="1:21" ht="12.75">
      <c r="A11" s="23" t="s">
        <v>34</v>
      </c>
      <c r="B11" s="27" t="s">
        <v>407</v>
      </c>
      <c r="C11" s="23" t="s">
        <v>408</v>
      </c>
      <c r="D11" s="85">
        <f>'[18]NW373'!$N$53</f>
        <v>1365614</v>
      </c>
      <c r="E11" s="85">
        <f>'[18]NW373'!$N$54</f>
        <v>389152</v>
      </c>
      <c r="F11" s="63">
        <f t="shared" si="4"/>
        <v>1754766</v>
      </c>
      <c r="G11" s="87">
        <f>'[18]NW373'!$O$53</f>
        <v>1365614</v>
      </c>
      <c r="H11" s="85">
        <f>'[18]NW373'!$O$54</f>
        <v>389152</v>
      </c>
      <c r="I11" s="58">
        <f t="shared" si="5"/>
        <v>1754766</v>
      </c>
      <c r="J11" s="86">
        <f>'[9]NW373'!$M$52</f>
        <v>1299693</v>
      </c>
      <c r="K11" s="87">
        <f>'[9]NW373'!$M$53</f>
        <v>219375</v>
      </c>
      <c r="L11" s="52">
        <f t="shared" si="0"/>
        <v>1519068</v>
      </c>
      <c r="M11" s="53">
        <f t="shared" si="1"/>
        <v>0.8656812361306294</v>
      </c>
      <c r="N11" s="87"/>
      <c r="O11" s="85"/>
      <c r="P11" s="52">
        <f t="shared" si="6"/>
        <v>0</v>
      </c>
      <c r="Q11" s="53">
        <f t="shared" si="7"/>
        <v>0</v>
      </c>
      <c r="R11" s="85">
        <f>'[18]NW373'!$P$53</f>
        <v>1557337</v>
      </c>
      <c r="S11" s="85">
        <f>'[18]NW373'!$P$54</f>
        <v>249506</v>
      </c>
      <c r="T11" s="52">
        <f t="shared" si="2"/>
        <v>1806843</v>
      </c>
      <c r="U11" s="53">
        <f t="shared" si="3"/>
        <v>1.0296774612683401</v>
      </c>
    </row>
    <row r="12" spans="1:21" ht="12.75">
      <c r="A12" s="23" t="s">
        <v>34</v>
      </c>
      <c r="B12" s="27" t="s">
        <v>409</v>
      </c>
      <c r="C12" s="23" t="s">
        <v>410</v>
      </c>
      <c r="D12" s="85">
        <f>'[18]NW374'!$N$53</f>
        <v>51785</v>
      </c>
      <c r="E12" s="85">
        <f>'[18]NW374'!$N$54</f>
        <v>14025</v>
      </c>
      <c r="F12" s="63">
        <f t="shared" si="4"/>
        <v>65810</v>
      </c>
      <c r="G12" s="87">
        <f>'[18]NW374'!$O$53</f>
        <v>51785</v>
      </c>
      <c r="H12" s="85">
        <f>'[18]NW374'!$O$54</f>
        <v>14025</v>
      </c>
      <c r="I12" s="58">
        <f t="shared" si="5"/>
        <v>65810</v>
      </c>
      <c r="J12" s="86">
        <f>'[9]NW374'!$M$52</f>
        <v>55296</v>
      </c>
      <c r="K12" s="87">
        <f>'[9]NW374'!$M$53</f>
        <v>5646</v>
      </c>
      <c r="L12" s="52">
        <f t="shared" si="0"/>
        <v>60942</v>
      </c>
      <c r="M12" s="53">
        <f t="shared" si="1"/>
        <v>0.9260294788026135</v>
      </c>
      <c r="N12" s="87"/>
      <c r="O12" s="85"/>
      <c r="P12" s="52">
        <f t="shared" si="6"/>
        <v>0</v>
      </c>
      <c r="Q12" s="53">
        <f t="shared" si="7"/>
        <v>0</v>
      </c>
      <c r="R12" s="85">
        <f>'[18]NW374'!$P$53</f>
        <v>86108</v>
      </c>
      <c r="S12" s="85">
        <f>'[18]NW374'!$P$54</f>
        <v>1100</v>
      </c>
      <c r="T12" s="52">
        <f t="shared" si="2"/>
        <v>87208</v>
      </c>
      <c r="U12" s="53">
        <f t="shared" si="3"/>
        <v>1.325148153776022</v>
      </c>
    </row>
    <row r="13" spans="1:21" ht="12.75">
      <c r="A13" s="23" t="s">
        <v>34</v>
      </c>
      <c r="B13" s="27" t="s">
        <v>411</v>
      </c>
      <c r="C13" s="23" t="s">
        <v>412</v>
      </c>
      <c r="D13" s="85">
        <f>'[18]NW375'!$N$53</f>
        <v>231245</v>
      </c>
      <c r="E13" s="85">
        <f>'[18]NW375'!$N$54</f>
        <v>164</v>
      </c>
      <c r="F13" s="63">
        <f t="shared" si="4"/>
        <v>231409</v>
      </c>
      <c r="G13" s="87">
        <f>'[18]NW375'!$O$53</f>
        <v>231245</v>
      </c>
      <c r="H13" s="85">
        <f>'[18]NW375'!$O$54</f>
        <v>164</v>
      </c>
      <c r="I13" s="58">
        <f t="shared" si="5"/>
        <v>231409</v>
      </c>
      <c r="J13" s="86">
        <f>'[9]NW375'!$M$52</f>
        <v>159525</v>
      </c>
      <c r="K13" s="87">
        <f>'[9]NW375'!$M$53</f>
        <v>85230</v>
      </c>
      <c r="L13" s="52">
        <f t="shared" si="0"/>
        <v>244755</v>
      </c>
      <c r="M13" s="53">
        <f t="shared" si="1"/>
        <v>1.057672778500404</v>
      </c>
      <c r="N13" s="87"/>
      <c r="O13" s="85"/>
      <c r="P13" s="52">
        <f t="shared" si="6"/>
        <v>0</v>
      </c>
      <c r="Q13" s="53">
        <f t="shared" si="7"/>
        <v>0</v>
      </c>
      <c r="R13" s="85">
        <f>'[18]NW375'!$P$53</f>
        <v>226992</v>
      </c>
      <c r="S13" s="85">
        <f>'[18]NW375'!$P$54</f>
        <v>127134</v>
      </c>
      <c r="T13" s="52">
        <f t="shared" si="2"/>
        <v>354126</v>
      </c>
      <c r="U13" s="53">
        <f t="shared" si="3"/>
        <v>1.5303034886283593</v>
      </c>
    </row>
    <row r="14" spans="1:21" ht="12.75">
      <c r="A14" s="23" t="s">
        <v>53</v>
      </c>
      <c r="B14" s="27" t="s">
        <v>413</v>
      </c>
      <c r="C14" s="23" t="s">
        <v>414</v>
      </c>
      <c r="D14" s="85">
        <f>'[18]DC37'!$N$53</f>
        <v>64484</v>
      </c>
      <c r="E14" s="85">
        <f>'[18]DC37'!$N$54</f>
        <v>153028</v>
      </c>
      <c r="F14" s="63">
        <f t="shared" si="4"/>
        <v>217512</v>
      </c>
      <c r="G14" s="87">
        <f>'[18]DC37'!$O$53</f>
        <v>64484</v>
      </c>
      <c r="H14" s="85">
        <f>'[18]DC37'!$O$54</f>
        <v>153028</v>
      </c>
      <c r="I14" s="58">
        <f t="shared" si="5"/>
        <v>217512</v>
      </c>
      <c r="J14" s="86">
        <f>'[9]DC37'!$M$52</f>
        <v>134339</v>
      </c>
      <c r="K14" s="87">
        <f>'[9]DC37'!$M$53</f>
        <v>7876</v>
      </c>
      <c r="L14" s="52">
        <f t="shared" si="0"/>
        <v>142215</v>
      </c>
      <c r="M14" s="53">
        <f t="shared" si="1"/>
        <v>0.6538259958071279</v>
      </c>
      <c r="N14" s="87"/>
      <c r="O14" s="85"/>
      <c r="P14" s="52">
        <f t="shared" si="6"/>
        <v>0</v>
      </c>
      <c r="Q14" s="53">
        <f t="shared" si="7"/>
        <v>0</v>
      </c>
      <c r="R14" s="85">
        <f>'[18]DC37'!$P$53</f>
        <v>153733</v>
      </c>
      <c r="S14" s="85">
        <f>'[18]DC37'!$P$54</f>
        <v>16488</v>
      </c>
      <c r="T14" s="52">
        <f t="shared" si="2"/>
        <v>170221</v>
      </c>
      <c r="U14" s="53">
        <f t="shared" si="3"/>
        <v>0.7825821104122991</v>
      </c>
    </row>
    <row r="15" spans="1:21" ht="16.5">
      <c r="A15" s="24"/>
      <c r="B15" s="80" t="s">
        <v>552</v>
      </c>
      <c r="C15" s="24"/>
      <c r="D15" s="54">
        <f>SUM(D9:D14)</f>
        <v>2499174</v>
      </c>
      <c r="E15" s="54">
        <f>SUM(E9:E14)</f>
        <v>992663</v>
      </c>
      <c r="F15" s="98">
        <f t="shared" si="4"/>
        <v>3491837</v>
      </c>
      <c r="G15" s="61">
        <f>SUM(G9:G14)</f>
        <v>2499174</v>
      </c>
      <c r="H15" s="54">
        <f>SUM(H9:H14)</f>
        <v>992663</v>
      </c>
      <c r="I15" s="59">
        <f t="shared" si="5"/>
        <v>3491837</v>
      </c>
      <c r="J15" s="64">
        <f>SUM(J9:J14)</f>
        <v>2145648</v>
      </c>
      <c r="K15" s="61">
        <f>SUM(K9:K14)</f>
        <v>462872</v>
      </c>
      <c r="L15" s="54">
        <f t="shared" si="0"/>
        <v>2608520</v>
      </c>
      <c r="M15" s="55">
        <f t="shared" si="1"/>
        <v>0.7470337246555323</v>
      </c>
      <c r="N15" s="61">
        <f>SUM(N9:N14)</f>
        <v>0</v>
      </c>
      <c r="O15" s="54">
        <f>SUM(O9:O14)</f>
        <v>0</v>
      </c>
      <c r="P15" s="54">
        <f t="shared" si="6"/>
        <v>0</v>
      </c>
      <c r="Q15" s="55">
        <f t="shared" si="7"/>
        <v>0</v>
      </c>
      <c r="R15" s="54">
        <f>SUM(R9:R14)</f>
        <v>2915009</v>
      </c>
      <c r="S15" s="54">
        <f>SUM(S9:S14)</f>
        <v>551061</v>
      </c>
      <c r="T15" s="54">
        <f t="shared" si="2"/>
        <v>3466070</v>
      </c>
      <c r="U15" s="55">
        <f t="shared" si="3"/>
        <v>0.9926207895729382</v>
      </c>
    </row>
    <row r="16" spans="1:21" ht="16.5">
      <c r="A16" s="24"/>
      <c r="B16" s="28"/>
      <c r="C16" s="24"/>
      <c r="D16" s="54"/>
      <c r="E16" s="54"/>
      <c r="F16" s="98"/>
      <c r="G16" s="61"/>
      <c r="H16" s="54"/>
      <c r="I16" s="59"/>
      <c r="J16" s="64"/>
      <c r="K16" s="61"/>
      <c r="L16" s="54"/>
      <c r="M16" s="55"/>
      <c r="N16" s="61"/>
      <c r="O16" s="54"/>
      <c r="P16" s="54"/>
      <c r="Q16" s="55"/>
      <c r="R16" s="54"/>
      <c r="S16" s="54"/>
      <c r="T16" s="54"/>
      <c r="U16" s="55"/>
    </row>
    <row r="17" spans="1:21" ht="12.75">
      <c r="A17" s="23" t="s">
        <v>34</v>
      </c>
      <c r="B17" s="27" t="s">
        <v>415</v>
      </c>
      <c r="C17" s="23" t="s">
        <v>416</v>
      </c>
      <c r="D17" s="85">
        <f>'[18]NW381'!$N$53</f>
        <v>46289</v>
      </c>
      <c r="E17" s="85">
        <f>'[18]NW381'!$N$54</f>
        <v>43887</v>
      </c>
      <c r="F17" s="63">
        <f t="shared" si="4"/>
        <v>90176</v>
      </c>
      <c r="G17" s="87">
        <f>'[18]NW381'!$O$53</f>
        <v>46289</v>
      </c>
      <c r="H17" s="85">
        <f>'[18]NW381'!$O$54</f>
        <v>43887</v>
      </c>
      <c r="I17" s="58">
        <f t="shared" si="5"/>
        <v>90176</v>
      </c>
      <c r="J17" s="86">
        <f>'[9]NW381'!$M$52</f>
        <v>23349</v>
      </c>
      <c r="K17" s="87">
        <f>'[9]NW381'!$M$53</f>
        <v>15637</v>
      </c>
      <c r="L17" s="52">
        <f t="shared" si="0"/>
        <v>38986</v>
      </c>
      <c r="M17" s="53">
        <f aca="true" t="shared" si="8" ref="M17:M23">IF($I17=0,0,$L17/$I17)</f>
        <v>0.43233232789212206</v>
      </c>
      <c r="N17" s="87"/>
      <c r="O17" s="85"/>
      <c r="P17" s="52">
        <f t="shared" si="6"/>
        <v>0</v>
      </c>
      <c r="Q17" s="53">
        <f t="shared" si="7"/>
        <v>0</v>
      </c>
      <c r="R17" s="85">
        <f>'[18]NW381'!$P$53</f>
        <v>30603</v>
      </c>
      <c r="S17" s="85">
        <f>'[18]NW381'!$P$54</f>
        <v>21862</v>
      </c>
      <c r="T17" s="52">
        <f aca="true" t="shared" si="9" ref="T17:T42">$R17+$S17</f>
        <v>52465</v>
      </c>
      <c r="U17" s="53">
        <f aca="true" t="shared" si="10" ref="U17:U23">IF($I17=0,0,$T17/$I17)</f>
        <v>0.5818066891412349</v>
      </c>
    </row>
    <row r="18" spans="1:21" ht="12.75">
      <c r="A18" s="23" t="s">
        <v>34</v>
      </c>
      <c r="B18" s="27" t="s">
        <v>417</v>
      </c>
      <c r="C18" s="23" t="s">
        <v>418</v>
      </c>
      <c r="D18" s="85">
        <f>'[18]NW382'!$N$53</f>
        <v>82750</v>
      </c>
      <c r="E18" s="85">
        <f>'[18]NW382'!$N$54</f>
        <v>20031</v>
      </c>
      <c r="F18" s="63">
        <f t="shared" si="4"/>
        <v>102781</v>
      </c>
      <c r="G18" s="87">
        <f>'[18]NW382'!$O$53</f>
        <v>82750</v>
      </c>
      <c r="H18" s="85">
        <f>'[18]NW382'!$O$54</f>
        <v>20031</v>
      </c>
      <c r="I18" s="58">
        <f t="shared" si="5"/>
        <v>102781</v>
      </c>
      <c r="J18" s="86">
        <f>'[9]NW382'!$M$52</f>
        <v>63306</v>
      </c>
      <c r="K18" s="87">
        <f>'[9]NW382'!$M$53</f>
        <v>10980</v>
      </c>
      <c r="L18" s="52">
        <f t="shared" si="0"/>
        <v>74286</v>
      </c>
      <c r="M18" s="53">
        <f t="shared" si="8"/>
        <v>0.7227600431986456</v>
      </c>
      <c r="N18" s="87"/>
      <c r="O18" s="85"/>
      <c r="P18" s="52">
        <f t="shared" si="6"/>
        <v>0</v>
      </c>
      <c r="Q18" s="53">
        <f t="shared" si="7"/>
        <v>0</v>
      </c>
      <c r="R18" s="85">
        <f>'[18]NW382'!$P$53</f>
        <v>141482</v>
      </c>
      <c r="S18" s="85">
        <f>'[18]NW382'!$P$54</f>
        <v>1351</v>
      </c>
      <c r="T18" s="52">
        <f t="shared" si="9"/>
        <v>142833</v>
      </c>
      <c r="U18" s="53">
        <f t="shared" si="10"/>
        <v>1.3896829180490557</v>
      </c>
    </row>
    <row r="19" spans="1:21" ht="12.75">
      <c r="A19" s="23" t="s">
        <v>34</v>
      </c>
      <c r="B19" s="27" t="s">
        <v>419</v>
      </c>
      <c r="C19" s="23" t="s">
        <v>420</v>
      </c>
      <c r="D19" s="85">
        <f>'[18]NW383'!$N$53</f>
        <v>306281</v>
      </c>
      <c r="E19" s="85">
        <f>'[18]NW383'!$N$54</f>
        <v>143271</v>
      </c>
      <c r="F19" s="63">
        <f t="shared" si="4"/>
        <v>449552</v>
      </c>
      <c r="G19" s="87">
        <f>'[18]NW383'!$O$53</f>
        <v>339907</v>
      </c>
      <c r="H19" s="85">
        <f>'[18]NW383'!$O$54</f>
        <v>101874</v>
      </c>
      <c r="I19" s="58">
        <f t="shared" si="5"/>
        <v>441781</v>
      </c>
      <c r="J19" s="86">
        <f>'[9]NW383'!$M$52</f>
        <v>456266</v>
      </c>
      <c r="K19" s="87">
        <f>'[9]NW383'!$M$53</f>
        <v>31451</v>
      </c>
      <c r="L19" s="52">
        <f t="shared" si="0"/>
        <v>487717</v>
      </c>
      <c r="M19" s="53">
        <f t="shared" si="8"/>
        <v>1.1039791208766334</v>
      </c>
      <c r="N19" s="87"/>
      <c r="O19" s="85"/>
      <c r="P19" s="52">
        <f t="shared" si="6"/>
        <v>0</v>
      </c>
      <c r="Q19" s="53">
        <f t="shared" si="7"/>
        <v>0</v>
      </c>
      <c r="R19" s="85">
        <f>'[18]NW383'!$P$53</f>
        <v>312295</v>
      </c>
      <c r="S19" s="85">
        <f>'[18]NW383'!$P$54</f>
        <v>47793</v>
      </c>
      <c r="T19" s="52">
        <f t="shared" si="9"/>
        <v>360088</v>
      </c>
      <c r="U19" s="53">
        <f t="shared" si="10"/>
        <v>0.8150825861682598</v>
      </c>
    </row>
    <row r="20" spans="1:21" ht="12.75">
      <c r="A20" s="23" t="s">
        <v>34</v>
      </c>
      <c r="B20" s="27" t="s">
        <v>421</v>
      </c>
      <c r="C20" s="23" t="s">
        <v>422</v>
      </c>
      <c r="D20" s="85">
        <f>'[18]NW384'!$N$53</f>
        <v>127678</v>
      </c>
      <c r="E20" s="85">
        <f>'[18]NW384'!$N$54</f>
        <v>26526</v>
      </c>
      <c r="F20" s="63">
        <f t="shared" si="4"/>
        <v>154204</v>
      </c>
      <c r="G20" s="87">
        <f>'[18]NW384'!$O$53</f>
        <v>127678</v>
      </c>
      <c r="H20" s="85">
        <f>'[18]NW384'!$O$54</f>
        <v>26526</v>
      </c>
      <c r="I20" s="58">
        <f t="shared" si="5"/>
        <v>154204</v>
      </c>
      <c r="J20" s="86">
        <f>'[9]NW384'!$M$52</f>
        <v>116553</v>
      </c>
      <c r="K20" s="87">
        <f>'[9]NW384'!$M$53</f>
        <v>35013</v>
      </c>
      <c r="L20" s="52">
        <f t="shared" si="0"/>
        <v>151566</v>
      </c>
      <c r="M20" s="53">
        <f t="shared" si="8"/>
        <v>0.9828927913672797</v>
      </c>
      <c r="N20" s="87"/>
      <c r="O20" s="85"/>
      <c r="P20" s="52">
        <f t="shared" si="6"/>
        <v>0</v>
      </c>
      <c r="Q20" s="53">
        <f t="shared" si="7"/>
        <v>0</v>
      </c>
      <c r="R20" s="85">
        <f>'[18]NW384'!$P$53</f>
        <v>142849</v>
      </c>
      <c r="S20" s="85">
        <f>'[18]NW384'!$P$54</f>
        <v>2725</v>
      </c>
      <c r="T20" s="52">
        <f t="shared" si="9"/>
        <v>145574</v>
      </c>
      <c r="U20" s="53">
        <f t="shared" si="10"/>
        <v>0.9440351741848461</v>
      </c>
    </row>
    <row r="21" spans="1:21" ht="12.75">
      <c r="A21" s="23" t="s">
        <v>34</v>
      </c>
      <c r="B21" s="27" t="s">
        <v>423</v>
      </c>
      <c r="C21" s="23" t="s">
        <v>424</v>
      </c>
      <c r="D21" s="85">
        <f>'[18]NW385'!$N$53</f>
        <v>113082</v>
      </c>
      <c r="E21" s="85">
        <f>'[18]NW385'!$N$54</f>
        <v>22135</v>
      </c>
      <c r="F21" s="63">
        <f t="shared" si="4"/>
        <v>135217</v>
      </c>
      <c r="G21" s="87">
        <f>'[18]NW385'!$O$53</f>
        <v>113082</v>
      </c>
      <c r="H21" s="85">
        <f>'[18]NW385'!$O$54</f>
        <v>22135</v>
      </c>
      <c r="I21" s="58">
        <f t="shared" si="5"/>
        <v>135217</v>
      </c>
      <c r="J21" s="86">
        <f>'[9]NW385'!$M$52</f>
        <v>79370</v>
      </c>
      <c r="K21" s="87">
        <f>'[9]NW385'!$M$53</f>
        <v>13161</v>
      </c>
      <c r="L21" s="52">
        <f t="shared" si="0"/>
        <v>92531</v>
      </c>
      <c r="M21" s="53">
        <f t="shared" si="8"/>
        <v>0.6843148420686748</v>
      </c>
      <c r="N21" s="87"/>
      <c r="O21" s="85"/>
      <c r="P21" s="52">
        <f t="shared" si="6"/>
        <v>0</v>
      </c>
      <c r="Q21" s="53">
        <f t="shared" si="7"/>
        <v>0</v>
      </c>
      <c r="R21" s="85">
        <f>'[18]NW385'!$P$53</f>
        <v>123577</v>
      </c>
      <c r="S21" s="85">
        <f>'[18]NW385'!$P$54</f>
        <v>13350</v>
      </c>
      <c r="T21" s="52">
        <f t="shared" si="9"/>
        <v>136927</v>
      </c>
      <c r="U21" s="53">
        <f t="shared" si="10"/>
        <v>1.0126463388479259</v>
      </c>
    </row>
    <row r="22" spans="1:21" ht="12.75">
      <c r="A22" s="23" t="s">
        <v>53</v>
      </c>
      <c r="B22" s="27" t="s">
        <v>425</v>
      </c>
      <c r="C22" s="23" t="s">
        <v>426</v>
      </c>
      <c r="D22" s="85">
        <f>'[18]DC38'!$N$53</f>
        <v>175453</v>
      </c>
      <c r="E22" s="85">
        <f>'[18]DC38'!$N$54</f>
        <v>230132</v>
      </c>
      <c r="F22" s="63">
        <f t="shared" si="4"/>
        <v>405585</v>
      </c>
      <c r="G22" s="87">
        <f>'[18]DC38'!$O$53</f>
        <v>175453</v>
      </c>
      <c r="H22" s="85">
        <f>'[18]DC38'!$O$54</f>
        <v>230132</v>
      </c>
      <c r="I22" s="58">
        <f t="shared" si="5"/>
        <v>405585</v>
      </c>
      <c r="J22" s="86">
        <f>'[9]DC38'!$M$52</f>
        <v>57469</v>
      </c>
      <c r="K22" s="87">
        <f>'[9]DC38'!$M$53</f>
        <v>125081</v>
      </c>
      <c r="L22" s="52">
        <f t="shared" si="0"/>
        <v>182550</v>
      </c>
      <c r="M22" s="53">
        <f t="shared" si="8"/>
        <v>0.45009060985983207</v>
      </c>
      <c r="N22" s="87"/>
      <c r="O22" s="85"/>
      <c r="P22" s="52">
        <f t="shared" si="6"/>
        <v>0</v>
      </c>
      <c r="Q22" s="53">
        <f t="shared" si="7"/>
        <v>0</v>
      </c>
      <c r="R22" s="85">
        <f>'[18]DC38'!$P$53</f>
        <v>208480</v>
      </c>
      <c r="S22" s="85">
        <f>'[18]DC38'!$P$54</f>
        <v>14565</v>
      </c>
      <c r="T22" s="52">
        <f t="shared" si="9"/>
        <v>223045</v>
      </c>
      <c r="U22" s="53">
        <f t="shared" si="10"/>
        <v>0.5499340458843399</v>
      </c>
    </row>
    <row r="23" spans="1:21" ht="16.5">
      <c r="A23" s="24"/>
      <c r="B23" s="80" t="s">
        <v>553</v>
      </c>
      <c r="C23" s="24"/>
      <c r="D23" s="54">
        <f>SUM(D17:D22)</f>
        <v>851533</v>
      </c>
      <c r="E23" s="54">
        <f>SUM(E17:E22)</f>
        <v>485982</v>
      </c>
      <c r="F23" s="98">
        <f t="shared" si="4"/>
        <v>1337515</v>
      </c>
      <c r="G23" s="61">
        <f>SUM(G17:G22)</f>
        <v>885159</v>
      </c>
      <c r="H23" s="54">
        <f>SUM(H17:H22)</f>
        <v>444585</v>
      </c>
      <c r="I23" s="59">
        <f t="shared" si="5"/>
        <v>1329744</v>
      </c>
      <c r="J23" s="64">
        <f>SUM(J17:J22)</f>
        <v>796313</v>
      </c>
      <c r="K23" s="61">
        <f>SUM(K17:K22)</f>
        <v>231323</v>
      </c>
      <c r="L23" s="54">
        <f t="shared" si="0"/>
        <v>1027636</v>
      </c>
      <c r="M23" s="55">
        <f t="shared" si="8"/>
        <v>0.772807397514108</v>
      </c>
      <c r="N23" s="61">
        <f>SUM(N17:N22)</f>
        <v>0</v>
      </c>
      <c r="O23" s="54">
        <f>SUM(O17:O22)</f>
        <v>0</v>
      </c>
      <c r="P23" s="54">
        <f t="shared" si="6"/>
        <v>0</v>
      </c>
      <c r="Q23" s="55">
        <f t="shared" si="7"/>
        <v>0</v>
      </c>
      <c r="R23" s="54">
        <f>SUM(R17:R22)</f>
        <v>959286</v>
      </c>
      <c r="S23" s="54">
        <f>SUM(S17:S22)</f>
        <v>101646</v>
      </c>
      <c r="T23" s="54">
        <f t="shared" si="9"/>
        <v>1060932</v>
      </c>
      <c r="U23" s="55">
        <f t="shared" si="10"/>
        <v>0.7978468035952785</v>
      </c>
    </row>
    <row r="24" spans="1:21" ht="16.5">
      <c r="A24" s="24"/>
      <c r="B24" s="28"/>
      <c r="C24" s="24"/>
      <c r="D24" s="54"/>
      <c r="E24" s="54"/>
      <c r="F24" s="98"/>
      <c r="G24" s="61"/>
      <c r="H24" s="54"/>
      <c r="I24" s="59"/>
      <c r="J24" s="64"/>
      <c r="K24" s="61"/>
      <c r="L24" s="54"/>
      <c r="M24" s="55"/>
      <c r="N24" s="61"/>
      <c r="O24" s="54"/>
      <c r="P24" s="54"/>
      <c r="Q24" s="55"/>
      <c r="R24" s="54"/>
      <c r="S24" s="54"/>
      <c r="T24" s="54"/>
      <c r="U24" s="55"/>
    </row>
    <row r="25" spans="1:21" ht="12.75">
      <c r="A25" s="23" t="s">
        <v>34</v>
      </c>
      <c r="B25" s="27" t="s">
        <v>427</v>
      </c>
      <c r="C25" s="23" t="s">
        <v>428</v>
      </c>
      <c r="D25" s="85">
        <f>'[18]NW391'!$N$53</f>
        <v>25300</v>
      </c>
      <c r="E25" s="85">
        <f>'[18]NW391'!$N$54</f>
        <v>7822</v>
      </c>
      <c r="F25" s="63">
        <f t="shared" si="4"/>
        <v>33122</v>
      </c>
      <c r="G25" s="87">
        <f>'[18]NW391'!$O$53</f>
        <v>25300</v>
      </c>
      <c r="H25" s="85">
        <f>'[18]NW391'!$O$54</f>
        <v>7822</v>
      </c>
      <c r="I25" s="58">
        <f t="shared" si="5"/>
        <v>33122</v>
      </c>
      <c r="J25" s="86">
        <f>'[9]NW391'!$M$52</f>
        <v>4656</v>
      </c>
      <c r="K25" s="87">
        <f>'[9]NW391'!$M$53</f>
        <v>3809</v>
      </c>
      <c r="L25" s="52">
        <f t="shared" si="0"/>
        <v>8465</v>
      </c>
      <c r="M25" s="53">
        <f aca="true" t="shared" si="11" ref="M25:M32">IF($I25=0,0,$L25/$I25)</f>
        <v>0.25557031580218587</v>
      </c>
      <c r="N25" s="87"/>
      <c r="O25" s="85"/>
      <c r="P25" s="52">
        <f t="shared" si="6"/>
        <v>0</v>
      </c>
      <c r="Q25" s="53">
        <f t="shared" si="7"/>
        <v>0</v>
      </c>
      <c r="R25" s="85">
        <f>'[18]NW391'!$P$53</f>
        <v>30881</v>
      </c>
      <c r="S25" s="85">
        <f>'[18]NW391'!$P$54</f>
        <v>14881</v>
      </c>
      <c r="T25" s="52">
        <f t="shared" si="9"/>
        <v>45762</v>
      </c>
      <c r="U25" s="53">
        <f aca="true" t="shared" si="12" ref="U25:U32">IF($I25=0,0,$T25/$I25)</f>
        <v>1.3816194674234648</v>
      </c>
    </row>
    <row r="26" spans="1:21" ht="12.75">
      <c r="A26" s="23" t="s">
        <v>34</v>
      </c>
      <c r="B26" s="27" t="s">
        <v>429</v>
      </c>
      <c r="C26" s="23" t="s">
        <v>430</v>
      </c>
      <c r="D26" s="85">
        <f>'[18]NW392'!$N$53</f>
        <v>147187</v>
      </c>
      <c r="E26" s="85">
        <f>'[18]NW392'!$N$54</f>
        <v>101699</v>
      </c>
      <c r="F26" s="63">
        <f t="shared" si="4"/>
        <v>248886</v>
      </c>
      <c r="G26" s="87">
        <f>'[18]NW392'!$O$53</f>
        <v>147187</v>
      </c>
      <c r="H26" s="85">
        <f>'[18]NW392'!$O$54</f>
        <v>101699</v>
      </c>
      <c r="I26" s="58">
        <f t="shared" si="5"/>
        <v>248886</v>
      </c>
      <c r="J26" s="86">
        <f>'[9]NW392'!$M$52</f>
        <v>30606</v>
      </c>
      <c r="K26" s="87">
        <f>'[9]NW392'!$M$53</f>
        <v>0</v>
      </c>
      <c r="L26" s="52">
        <f t="shared" si="0"/>
        <v>30606</v>
      </c>
      <c r="M26" s="53">
        <f t="shared" si="11"/>
        <v>0.12297196306742846</v>
      </c>
      <c r="N26" s="87"/>
      <c r="O26" s="85"/>
      <c r="P26" s="52">
        <f t="shared" si="6"/>
        <v>0</v>
      </c>
      <c r="Q26" s="53">
        <f t="shared" si="7"/>
        <v>0</v>
      </c>
      <c r="R26" s="85">
        <f>'[18]NW392'!$P$53</f>
        <v>123210</v>
      </c>
      <c r="S26" s="85">
        <f>'[18]NW392'!$P$54</f>
        <v>5675</v>
      </c>
      <c r="T26" s="52">
        <f t="shared" si="9"/>
        <v>128885</v>
      </c>
      <c r="U26" s="53">
        <f t="shared" si="12"/>
        <v>0.5178475285873854</v>
      </c>
    </row>
    <row r="27" spans="1:21" ht="12.75">
      <c r="A27" s="23" t="s">
        <v>34</v>
      </c>
      <c r="B27" s="27" t="s">
        <v>431</v>
      </c>
      <c r="C27" s="23" t="s">
        <v>432</v>
      </c>
      <c r="D27" s="85">
        <f>'[18]NW393'!$N$53</f>
        <v>46435</v>
      </c>
      <c r="E27" s="85">
        <f>'[18]NW393'!$N$54</f>
        <v>57245</v>
      </c>
      <c r="F27" s="63">
        <f t="shared" si="4"/>
        <v>103680</v>
      </c>
      <c r="G27" s="87">
        <f>'[18]NW393'!$O$53</f>
        <v>46435</v>
      </c>
      <c r="H27" s="85">
        <f>'[18]NW393'!$O$54</f>
        <v>57245</v>
      </c>
      <c r="I27" s="58">
        <f t="shared" si="5"/>
        <v>103680</v>
      </c>
      <c r="J27" s="86">
        <f>'[9]NW393'!$M$52</f>
        <v>36484</v>
      </c>
      <c r="K27" s="87">
        <f>'[9]NW393'!$M$53</f>
        <v>22533</v>
      </c>
      <c r="L27" s="52">
        <f t="shared" si="0"/>
        <v>59017</v>
      </c>
      <c r="M27" s="53">
        <f t="shared" si="11"/>
        <v>0.5692226080246914</v>
      </c>
      <c r="N27" s="87"/>
      <c r="O27" s="85"/>
      <c r="P27" s="52">
        <f t="shared" si="6"/>
        <v>0</v>
      </c>
      <c r="Q27" s="53">
        <f t="shared" si="7"/>
        <v>0</v>
      </c>
      <c r="R27" s="85">
        <f>'[18]NW393'!$P$53</f>
        <v>0</v>
      </c>
      <c r="S27" s="85">
        <f>'[18]NW393'!$P$54</f>
        <v>0</v>
      </c>
      <c r="T27" s="52">
        <f t="shared" si="9"/>
        <v>0</v>
      </c>
      <c r="U27" s="53">
        <f t="shared" si="12"/>
        <v>0</v>
      </c>
    </row>
    <row r="28" spans="1:21" ht="12.75">
      <c r="A28" s="23" t="s">
        <v>34</v>
      </c>
      <c r="B28" s="27" t="s">
        <v>433</v>
      </c>
      <c r="C28" s="23" t="s">
        <v>434</v>
      </c>
      <c r="D28" s="85">
        <f>'[18]NW394'!$N$53</f>
        <v>57666</v>
      </c>
      <c r="E28" s="85">
        <f>'[18]NW394'!$N$54</f>
        <v>25201</v>
      </c>
      <c r="F28" s="63">
        <f t="shared" si="4"/>
        <v>82867</v>
      </c>
      <c r="G28" s="87">
        <f>'[18]NW394'!$O$53</f>
        <v>57666</v>
      </c>
      <c r="H28" s="85">
        <f>'[18]NW394'!$O$54</f>
        <v>25201</v>
      </c>
      <c r="I28" s="58">
        <f t="shared" si="5"/>
        <v>82867</v>
      </c>
      <c r="J28" s="86">
        <f>'[9]NW394'!$M$52</f>
        <v>58665</v>
      </c>
      <c r="K28" s="87">
        <f>'[9]NW394'!$M$53</f>
        <v>16200</v>
      </c>
      <c r="L28" s="52">
        <f t="shared" si="0"/>
        <v>74865</v>
      </c>
      <c r="M28" s="53">
        <f t="shared" si="11"/>
        <v>0.9034356257617628</v>
      </c>
      <c r="N28" s="87"/>
      <c r="O28" s="85"/>
      <c r="P28" s="52">
        <f t="shared" si="6"/>
        <v>0</v>
      </c>
      <c r="Q28" s="53">
        <f t="shared" si="7"/>
        <v>0</v>
      </c>
      <c r="R28" s="85">
        <f>'[18]NW394'!$P$53</f>
        <v>70804</v>
      </c>
      <c r="S28" s="85">
        <f>'[18]NW394'!$P$54</f>
        <v>23966</v>
      </c>
      <c r="T28" s="52">
        <f t="shared" si="9"/>
        <v>94770</v>
      </c>
      <c r="U28" s="53">
        <f t="shared" si="12"/>
        <v>1.1436398083676251</v>
      </c>
    </row>
    <row r="29" spans="1:21" ht="12.75">
      <c r="A29" s="23" t="s">
        <v>34</v>
      </c>
      <c r="B29" s="27" t="s">
        <v>435</v>
      </c>
      <c r="C29" s="23" t="s">
        <v>436</v>
      </c>
      <c r="D29" s="85">
        <f>'[18]NW395'!$N$53</f>
        <v>7322</v>
      </c>
      <c r="E29" s="85">
        <f>'[18]NW395'!$N$54</f>
        <v>9395</v>
      </c>
      <c r="F29" s="63">
        <f t="shared" si="4"/>
        <v>16717</v>
      </c>
      <c r="G29" s="87">
        <f>'[18]NW395'!$O$53</f>
        <v>7322</v>
      </c>
      <c r="H29" s="85">
        <f>'[18]NW395'!$O$54</f>
        <v>9395</v>
      </c>
      <c r="I29" s="58">
        <f t="shared" si="5"/>
        <v>16717</v>
      </c>
      <c r="J29" s="86">
        <f>'[9]NW395'!$M$52</f>
        <v>7928</v>
      </c>
      <c r="K29" s="87">
        <f>'[9]NW395'!$M$53</f>
        <v>2748</v>
      </c>
      <c r="L29" s="52">
        <f t="shared" si="0"/>
        <v>10676</v>
      </c>
      <c r="M29" s="53">
        <f t="shared" si="11"/>
        <v>0.6386313333732129</v>
      </c>
      <c r="N29" s="87"/>
      <c r="O29" s="85"/>
      <c r="P29" s="52">
        <f t="shared" si="6"/>
        <v>0</v>
      </c>
      <c r="Q29" s="53">
        <f t="shared" si="7"/>
        <v>0</v>
      </c>
      <c r="R29" s="85">
        <f>'[18]NW395'!$P$53</f>
        <v>0</v>
      </c>
      <c r="S29" s="85">
        <f>'[18]NW395'!$P$54</f>
        <v>0</v>
      </c>
      <c r="T29" s="52">
        <f t="shared" si="9"/>
        <v>0</v>
      </c>
      <c r="U29" s="53">
        <f t="shared" si="12"/>
        <v>0</v>
      </c>
    </row>
    <row r="30" spans="1:21" ht="12.75">
      <c r="A30" s="23" t="s">
        <v>34</v>
      </c>
      <c r="B30" s="27" t="s">
        <v>437</v>
      </c>
      <c r="C30" s="23" t="s">
        <v>438</v>
      </c>
      <c r="D30" s="85">
        <f>'[18]NW396'!$N$53</f>
        <v>116501</v>
      </c>
      <c r="E30" s="85">
        <f>'[18]NW396'!$N$54</f>
        <v>21658</v>
      </c>
      <c r="F30" s="63">
        <f t="shared" si="4"/>
        <v>138159</v>
      </c>
      <c r="G30" s="87">
        <f>'[18]NW396'!$O$53</f>
        <v>116501</v>
      </c>
      <c r="H30" s="85">
        <f>'[18]NW396'!$O$54</f>
        <v>21658</v>
      </c>
      <c r="I30" s="58">
        <f t="shared" si="5"/>
        <v>138159</v>
      </c>
      <c r="J30" s="86">
        <f>'[9]NW396'!$M$52</f>
        <v>65493</v>
      </c>
      <c r="K30" s="87">
        <f>'[9]NW396'!$M$53</f>
        <v>966</v>
      </c>
      <c r="L30" s="52">
        <f t="shared" si="0"/>
        <v>66459</v>
      </c>
      <c r="M30" s="53">
        <f t="shared" si="11"/>
        <v>0.4810327231667861</v>
      </c>
      <c r="N30" s="87"/>
      <c r="O30" s="85"/>
      <c r="P30" s="52">
        <f t="shared" si="6"/>
        <v>0</v>
      </c>
      <c r="Q30" s="53">
        <f t="shared" si="7"/>
        <v>0</v>
      </c>
      <c r="R30" s="85">
        <f>'[18]NW396'!$P$53</f>
        <v>130671</v>
      </c>
      <c r="S30" s="85">
        <f>'[18]NW396'!$P$54</f>
        <v>7405</v>
      </c>
      <c r="T30" s="52">
        <f t="shared" si="9"/>
        <v>138076</v>
      </c>
      <c r="U30" s="53">
        <f t="shared" si="12"/>
        <v>0.9993992429012949</v>
      </c>
    </row>
    <row r="31" spans="1:21" ht="12.75">
      <c r="A31" s="23" t="s">
        <v>53</v>
      </c>
      <c r="B31" s="27" t="s">
        <v>439</v>
      </c>
      <c r="C31" s="23" t="s">
        <v>440</v>
      </c>
      <c r="D31" s="85">
        <f>'[18]DC39'!$N$53</f>
        <v>125535</v>
      </c>
      <c r="E31" s="85">
        <f>'[18]DC39'!$N$54</f>
        <v>102653</v>
      </c>
      <c r="F31" s="63">
        <f t="shared" si="4"/>
        <v>228188</v>
      </c>
      <c r="G31" s="87">
        <f>'[18]DC39'!$O$53</f>
        <v>125535</v>
      </c>
      <c r="H31" s="85">
        <f>'[18]DC39'!$O$54</f>
        <v>102653</v>
      </c>
      <c r="I31" s="58">
        <f t="shared" si="5"/>
        <v>228188</v>
      </c>
      <c r="J31" s="86">
        <f>'[9]DC39'!$M$52</f>
        <v>75403</v>
      </c>
      <c r="K31" s="87">
        <f>'[9]DC39'!$M$53</f>
        <v>11600</v>
      </c>
      <c r="L31" s="52">
        <f t="shared" si="0"/>
        <v>87003</v>
      </c>
      <c r="M31" s="53">
        <f t="shared" si="11"/>
        <v>0.38127771837256996</v>
      </c>
      <c r="N31" s="87"/>
      <c r="O31" s="85"/>
      <c r="P31" s="52">
        <f t="shared" si="6"/>
        <v>0</v>
      </c>
      <c r="Q31" s="53">
        <f t="shared" si="7"/>
        <v>0</v>
      </c>
      <c r="R31" s="85">
        <f>'[18]DC39'!$P$53</f>
        <v>171266</v>
      </c>
      <c r="S31" s="85">
        <f>'[18]DC39'!$P$54</f>
        <v>74598</v>
      </c>
      <c r="T31" s="52">
        <f t="shared" si="9"/>
        <v>245864</v>
      </c>
      <c r="U31" s="53">
        <f t="shared" si="12"/>
        <v>1.0774624432485493</v>
      </c>
    </row>
    <row r="32" spans="1:21" ht="16.5">
      <c r="A32" s="24"/>
      <c r="B32" s="80" t="s">
        <v>554</v>
      </c>
      <c r="C32" s="24"/>
      <c r="D32" s="54">
        <f>SUM(D25:D31)</f>
        <v>525946</v>
      </c>
      <c r="E32" s="54">
        <f>SUM(E25:E31)</f>
        <v>325673</v>
      </c>
      <c r="F32" s="98">
        <f t="shared" si="4"/>
        <v>851619</v>
      </c>
      <c r="G32" s="61">
        <f>SUM(G25:G31)</f>
        <v>525946</v>
      </c>
      <c r="H32" s="54">
        <f>SUM(H25:H31)</f>
        <v>325673</v>
      </c>
      <c r="I32" s="59">
        <f t="shared" si="5"/>
        <v>851619</v>
      </c>
      <c r="J32" s="64">
        <f>SUM(J25:J31)</f>
        <v>279235</v>
      </c>
      <c r="K32" s="61">
        <f>SUM(K25:K31)</f>
        <v>57856</v>
      </c>
      <c r="L32" s="54">
        <f t="shared" si="0"/>
        <v>337091</v>
      </c>
      <c r="M32" s="55">
        <f t="shared" si="11"/>
        <v>0.39582371929231264</v>
      </c>
      <c r="N32" s="61">
        <f>SUM(N25:N31)</f>
        <v>0</v>
      </c>
      <c r="O32" s="54">
        <f>SUM(O25:O31)</f>
        <v>0</v>
      </c>
      <c r="P32" s="54">
        <f t="shared" si="6"/>
        <v>0</v>
      </c>
      <c r="Q32" s="55">
        <f t="shared" si="7"/>
        <v>0</v>
      </c>
      <c r="R32" s="54">
        <f>SUM(R25:R31)</f>
        <v>526832</v>
      </c>
      <c r="S32" s="54">
        <f>SUM(S25:S31)</f>
        <v>126525</v>
      </c>
      <c r="T32" s="54">
        <f t="shared" si="9"/>
        <v>653357</v>
      </c>
      <c r="U32" s="55">
        <f t="shared" si="12"/>
        <v>0.767194015164058</v>
      </c>
    </row>
    <row r="33" spans="1:21" ht="16.5">
      <c r="A33" s="24"/>
      <c r="B33" s="28"/>
      <c r="C33" s="24"/>
      <c r="D33" s="54"/>
      <c r="E33" s="54"/>
      <c r="F33" s="98"/>
      <c r="G33" s="61"/>
      <c r="H33" s="54"/>
      <c r="I33" s="59"/>
      <c r="J33" s="64"/>
      <c r="K33" s="61"/>
      <c r="L33" s="54"/>
      <c r="M33" s="55"/>
      <c r="N33" s="61"/>
      <c r="O33" s="54"/>
      <c r="P33" s="54"/>
      <c r="Q33" s="55"/>
      <c r="R33" s="54"/>
      <c r="S33" s="54"/>
      <c r="T33" s="54"/>
      <c r="U33" s="55"/>
    </row>
    <row r="34" spans="1:21" ht="12.75">
      <c r="A34" s="23" t="s">
        <v>34</v>
      </c>
      <c r="B34" s="27" t="s">
        <v>441</v>
      </c>
      <c r="C34" s="23" t="s">
        <v>442</v>
      </c>
      <c r="D34" s="85">
        <f>'[18]NW401'!$N$53</f>
        <v>73365</v>
      </c>
      <c r="E34" s="85">
        <f>'[18]NW401'!$N$54</f>
        <v>17939</v>
      </c>
      <c r="F34" s="63">
        <f t="shared" si="4"/>
        <v>91304</v>
      </c>
      <c r="G34" s="87">
        <f>'[18]NW401'!$O$53</f>
        <v>73365</v>
      </c>
      <c r="H34" s="85">
        <f>'[18]NW401'!$O$54</f>
        <v>17939</v>
      </c>
      <c r="I34" s="58">
        <f t="shared" si="5"/>
        <v>91304</v>
      </c>
      <c r="J34" s="86">
        <f>'[9]NW401'!$M$52</f>
        <v>68517</v>
      </c>
      <c r="K34" s="87">
        <f>'[9]NW401'!$M$53</f>
        <v>13498</v>
      </c>
      <c r="L34" s="52">
        <f t="shared" si="0"/>
        <v>82015</v>
      </c>
      <c r="M34" s="53">
        <f aca="true" t="shared" si="13" ref="M34:M40">IF($I34=0,0,$L34/$I34)</f>
        <v>0.8982629457636029</v>
      </c>
      <c r="N34" s="87"/>
      <c r="O34" s="85"/>
      <c r="P34" s="52">
        <f t="shared" si="6"/>
        <v>0</v>
      </c>
      <c r="Q34" s="53">
        <f t="shared" si="7"/>
        <v>0</v>
      </c>
      <c r="R34" s="85">
        <f>'[18]NW401'!$P$53</f>
        <v>77791</v>
      </c>
      <c r="S34" s="85">
        <f>'[18]NW401'!$P$54</f>
        <v>11559</v>
      </c>
      <c r="T34" s="52">
        <f t="shared" si="9"/>
        <v>89350</v>
      </c>
      <c r="U34" s="53">
        <f aca="true" t="shared" si="14" ref="U34:U40">IF($I34=0,0,$T34/$I34)</f>
        <v>0.9785989660912994</v>
      </c>
    </row>
    <row r="35" spans="1:21" ht="12.75">
      <c r="A35" s="23" t="s">
        <v>34</v>
      </c>
      <c r="B35" s="27" t="s">
        <v>443</v>
      </c>
      <c r="C35" s="23" t="s">
        <v>444</v>
      </c>
      <c r="D35" s="85">
        <f>'[18]NW402'!$N$53</f>
        <v>439590</v>
      </c>
      <c r="E35" s="85">
        <f>'[18]NW402'!$N$54</f>
        <v>132494</v>
      </c>
      <c r="F35" s="63">
        <f t="shared" si="4"/>
        <v>572084</v>
      </c>
      <c r="G35" s="87">
        <f>'[18]NW402'!$O$53</f>
        <v>467421</v>
      </c>
      <c r="H35" s="85">
        <f>'[18]NW402'!$O$54</f>
        <v>132494</v>
      </c>
      <c r="I35" s="58">
        <f t="shared" si="5"/>
        <v>599915</v>
      </c>
      <c r="J35" s="86">
        <f>'[9]NW402'!$M$52</f>
        <v>457234</v>
      </c>
      <c r="K35" s="87">
        <f>'[9]NW402'!$M$53</f>
        <v>81225</v>
      </c>
      <c r="L35" s="52">
        <f t="shared" si="0"/>
        <v>538459</v>
      </c>
      <c r="M35" s="53">
        <f t="shared" si="13"/>
        <v>0.8975588208329514</v>
      </c>
      <c r="N35" s="87"/>
      <c r="O35" s="85"/>
      <c r="P35" s="52">
        <f t="shared" si="6"/>
        <v>0</v>
      </c>
      <c r="Q35" s="53">
        <f t="shared" si="7"/>
        <v>0</v>
      </c>
      <c r="R35" s="85">
        <f>'[18]NW402'!$P$53</f>
        <v>465215</v>
      </c>
      <c r="S35" s="85">
        <f>'[18]NW402'!$P$54</f>
        <v>83713</v>
      </c>
      <c r="T35" s="52">
        <f t="shared" si="9"/>
        <v>548928</v>
      </c>
      <c r="U35" s="53">
        <f t="shared" si="14"/>
        <v>0.9150096263637348</v>
      </c>
    </row>
    <row r="36" spans="1:21" ht="12.75">
      <c r="A36" s="23" t="s">
        <v>34</v>
      </c>
      <c r="B36" s="27" t="s">
        <v>445</v>
      </c>
      <c r="C36" s="23" t="s">
        <v>446</v>
      </c>
      <c r="D36" s="85">
        <f>'[18]NW403'!$N$53</f>
        <v>1073989</v>
      </c>
      <c r="E36" s="85">
        <f>'[18]NW403'!$N$54</f>
        <v>167149</v>
      </c>
      <c r="F36" s="63">
        <f t="shared" si="4"/>
        <v>1241138</v>
      </c>
      <c r="G36" s="87">
        <f>'[18]NW403'!$O$53</f>
        <v>1073989</v>
      </c>
      <c r="H36" s="85">
        <f>'[18]NW403'!$O$54</f>
        <v>167149</v>
      </c>
      <c r="I36" s="58">
        <f t="shared" si="5"/>
        <v>1241138</v>
      </c>
      <c r="J36" s="86">
        <f>'[9]NW403'!$M$52</f>
        <v>942586</v>
      </c>
      <c r="K36" s="87">
        <f>'[9]NW403'!$M$53</f>
        <v>183014</v>
      </c>
      <c r="L36" s="52">
        <f t="shared" si="0"/>
        <v>1125600</v>
      </c>
      <c r="M36" s="53">
        <f t="shared" si="13"/>
        <v>0.9069096264879489</v>
      </c>
      <c r="N36" s="87"/>
      <c r="O36" s="85"/>
      <c r="P36" s="52">
        <f t="shared" si="6"/>
        <v>0</v>
      </c>
      <c r="Q36" s="53">
        <f t="shared" si="7"/>
        <v>0</v>
      </c>
      <c r="R36" s="85">
        <f>'[18]NW403'!$P$53</f>
        <v>1112265</v>
      </c>
      <c r="S36" s="85">
        <f>'[18]NW403'!$P$54</f>
        <v>188354</v>
      </c>
      <c r="T36" s="52">
        <f t="shared" si="9"/>
        <v>1300619</v>
      </c>
      <c r="U36" s="53">
        <f t="shared" si="14"/>
        <v>1.0479245660031358</v>
      </c>
    </row>
    <row r="37" spans="1:21" ht="12.75">
      <c r="A37" s="23" t="s">
        <v>34</v>
      </c>
      <c r="B37" s="27" t="s">
        <v>447</v>
      </c>
      <c r="C37" s="23" t="s">
        <v>448</v>
      </c>
      <c r="D37" s="85">
        <f>'[18]NW404'!$N$53</f>
        <v>108306</v>
      </c>
      <c r="E37" s="85">
        <f>'[18]NW404'!$N$54</f>
        <v>113747</v>
      </c>
      <c r="F37" s="63">
        <f t="shared" si="4"/>
        <v>222053</v>
      </c>
      <c r="G37" s="87">
        <f>'[18]NW404'!$O$53</f>
        <v>108306</v>
      </c>
      <c r="H37" s="85">
        <f>'[18]NW404'!$O$54</f>
        <v>113747</v>
      </c>
      <c r="I37" s="58">
        <f t="shared" si="5"/>
        <v>222053</v>
      </c>
      <c r="J37" s="86">
        <f>'[9]NW404'!$M$52</f>
        <v>63385</v>
      </c>
      <c r="K37" s="87">
        <f>'[9]NW404'!$M$53</f>
        <v>890</v>
      </c>
      <c r="L37" s="52">
        <f t="shared" si="0"/>
        <v>64275</v>
      </c>
      <c r="M37" s="53">
        <f t="shared" si="13"/>
        <v>0.28945792220776123</v>
      </c>
      <c r="N37" s="87"/>
      <c r="O37" s="85"/>
      <c r="P37" s="52">
        <f t="shared" si="6"/>
        <v>0</v>
      </c>
      <c r="Q37" s="53">
        <f t="shared" si="7"/>
        <v>0</v>
      </c>
      <c r="R37" s="85">
        <f>'[18]NW404'!$P$53</f>
        <v>130971</v>
      </c>
      <c r="S37" s="85">
        <f>'[18]NW404'!$P$54</f>
        <v>98148</v>
      </c>
      <c r="T37" s="52">
        <f t="shared" si="9"/>
        <v>229119</v>
      </c>
      <c r="U37" s="53">
        <f t="shared" si="14"/>
        <v>1.0318212318680675</v>
      </c>
    </row>
    <row r="38" spans="1:21" ht="12.75" hidden="1">
      <c r="A38" s="23"/>
      <c r="B38" s="27"/>
      <c r="C38" s="23"/>
      <c r="D38" s="85"/>
      <c r="E38" s="85"/>
      <c r="F38" s="63"/>
      <c r="G38" s="87"/>
      <c r="H38" s="85"/>
      <c r="I38" s="58"/>
      <c r="J38" s="86">
        <v>0</v>
      </c>
      <c r="K38" s="87">
        <v>0</v>
      </c>
      <c r="L38" s="52">
        <v>0</v>
      </c>
      <c r="M38" s="53"/>
      <c r="N38" s="87"/>
      <c r="O38" s="85"/>
      <c r="P38" s="52"/>
      <c r="Q38" s="53"/>
      <c r="R38" s="85"/>
      <c r="S38" s="85"/>
      <c r="T38" s="52"/>
      <c r="U38" s="53"/>
    </row>
    <row r="39" spans="1:21" ht="12.75">
      <c r="A39" s="23" t="s">
        <v>53</v>
      </c>
      <c r="B39" s="27" t="s">
        <v>450</v>
      </c>
      <c r="C39" s="23" t="s">
        <v>451</v>
      </c>
      <c r="D39" s="85">
        <f>'[18]DC40'!$N$53</f>
        <v>62411</v>
      </c>
      <c r="E39" s="85">
        <f>'[18]DC40'!$N$54</f>
        <v>59959</v>
      </c>
      <c r="F39" s="63">
        <f t="shared" si="4"/>
        <v>122370</v>
      </c>
      <c r="G39" s="87">
        <f>'[18]DC40'!$O$53</f>
        <v>62411</v>
      </c>
      <c r="H39" s="85">
        <f>'[18]DC40'!$O$54</f>
        <v>59959</v>
      </c>
      <c r="I39" s="58">
        <f t="shared" si="5"/>
        <v>122370</v>
      </c>
      <c r="J39" s="86">
        <f>'[9]DC40'!$M$52</f>
        <v>101615</v>
      </c>
      <c r="K39" s="87">
        <f>'[9]DC40'!$M$53</f>
        <v>70731</v>
      </c>
      <c r="L39" s="52">
        <f t="shared" si="0"/>
        <v>172346</v>
      </c>
      <c r="M39" s="53">
        <f t="shared" si="13"/>
        <v>1.4084007518182562</v>
      </c>
      <c r="N39" s="87"/>
      <c r="O39" s="85"/>
      <c r="P39" s="52">
        <f t="shared" si="6"/>
        <v>0</v>
      </c>
      <c r="Q39" s="53">
        <f t="shared" si="7"/>
        <v>0</v>
      </c>
      <c r="R39" s="85">
        <f>'[18]DC40'!$P$53</f>
        <v>135506</v>
      </c>
      <c r="S39" s="85">
        <f>'[18]DC40'!$P$54</f>
        <v>47406</v>
      </c>
      <c r="T39" s="52">
        <f t="shared" si="9"/>
        <v>182912</v>
      </c>
      <c r="U39" s="53">
        <f t="shared" si="14"/>
        <v>1.4947454441448067</v>
      </c>
    </row>
    <row r="40" spans="1:21" ht="16.5">
      <c r="A40" s="24"/>
      <c r="B40" s="80" t="s">
        <v>555</v>
      </c>
      <c r="C40" s="24"/>
      <c r="D40" s="54">
        <f>SUM(D34:D39)</f>
        <v>1757661</v>
      </c>
      <c r="E40" s="54">
        <f>SUM(E34:E39)</f>
        <v>491288</v>
      </c>
      <c r="F40" s="98">
        <f t="shared" si="4"/>
        <v>2248949</v>
      </c>
      <c r="G40" s="61">
        <f>SUM(G34:G39)</f>
        <v>1785492</v>
      </c>
      <c r="H40" s="54">
        <f>SUM(H34:H39)</f>
        <v>491288</v>
      </c>
      <c r="I40" s="59">
        <f t="shared" si="5"/>
        <v>2276780</v>
      </c>
      <c r="J40" s="64">
        <f>SUM(J34:J39)</f>
        <v>1633337</v>
      </c>
      <c r="K40" s="54">
        <f>SUM(K34:K39)</f>
        <v>349358</v>
      </c>
      <c r="L40" s="54">
        <f t="shared" si="0"/>
        <v>1982695</v>
      </c>
      <c r="M40" s="55">
        <f t="shared" si="13"/>
        <v>0.8708329307179438</v>
      </c>
      <c r="N40" s="61">
        <f>SUM(N34:N39)</f>
        <v>0</v>
      </c>
      <c r="O40" s="54">
        <f>SUM(O34:O39)</f>
        <v>0</v>
      </c>
      <c r="P40" s="54">
        <f>$N40+$O40</f>
        <v>0</v>
      </c>
      <c r="Q40" s="55">
        <f>IF($P40=0,0,$P40/$I40)</f>
        <v>0</v>
      </c>
      <c r="R40" s="54">
        <f>SUM(R34:R39)</f>
        <v>1921748</v>
      </c>
      <c r="S40" s="54">
        <f>SUM(S34:S39)</f>
        <v>429180</v>
      </c>
      <c r="T40" s="54">
        <f t="shared" si="9"/>
        <v>2350928</v>
      </c>
      <c r="U40" s="55">
        <f t="shared" si="14"/>
        <v>1.0325670464427832</v>
      </c>
    </row>
    <row r="41" spans="1:21" ht="16.5">
      <c r="A41" s="24"/>
      <c r="B41" s="28"/>
      <c r="C41" s="24"/>
      <c r="D41" s="54"/>
      <c r="E41" s="54"/>
      <c r="F41" s="59"/>
      <c r="G41" s="64"/>
      <c r="H41" s="54"/>
      <c r="I41" s="59"/>
      <c r="J41" s="64"/>
      <c r="K41" s="54"/>
      <c r="L41" s="54"/>
      <c r="M41" s="55"/>
      <c r="N41" s="61"/>
      <c r="O41" s="54"/>
      <c r="P41" s="54"/>
      <c r="Q41" s="55"/>
      <c r="R41" s="54"/>
      <c r="S41" s="54"/>
      <c r="T41" s="54"/>
      <c r="U41" s="55"/>
    </row>
    <row r="42" spans="1:21" ht="16.5">
      <c r="A42" s="24"/>
      <c r="B42" s="81" t="s">
        <v>556</v>
      </c>
      <c r="C42" s="24"/>
      <c r="D42" s="92">
        <f>SUM(D9:D14,D17:D22,D25:D31,D34:D39)</f>
        <v>5634314</v>
      </c>
      <c r="E42" s="92">
        <f>SUM(E9:E14,E17:E22,E25:E31,E34:E39)</f>
        <v>2295606</v>
      </c>
      <c r="F42" s="93">
        <f t="shared" si="4"/>
        <v>7929920</v>
      </c>
      <c r="G42" s="94">
        <f>SUM(G9:G14,G17:G22,G25:G31,G34:G39)</f>
        <v>5695771</v>
      </c>
      <c r="H42" s="92">
        <f>SUM(H9:H14,H17:H22,H25:H31,H34:H39)</f>
        <v>2254209</v>
      </c>
      <c r="I42" s="93">
        <f t="shared" si="5"/>
        <v>7949980</v>
      </c>
      <c r="J42" s="94">
        <f>SUM(J9:J14,J17:J22,J25:J31,J34:J39)</f>
        <v>4854533</v>
      </c>
      <c r="K42" s="92">
        <f>SUM(K9:K14,K17:K22,K25:K31,K34:K39)</f>
        <v>1101409</v>
      </c>
      <c r="L42" s="92">
        <f t="shared" si="0"/>
        <v>5955942</v>
      </c>
      <c r="M42" s="55">
        <f>IF($I42=0,0,$L42/$I42)</f>
        <v>0.7491769790615825</v>
      </c>
      <c r="N42" s="61">
        <f>SUM(N9:N14,N17:N22,N25:N31,N34:N39)</f>
        <v>0</v>
      </c>
      <c r="O42" s="54">
        <f>SUM(O9:O14,O17:O22,O25:O31,O34:O39)</f>
        <v>0</v>
      </c>
      <c r="P42" s="54">
        <f t="shared" si="6"/>
        <v>0</v>
      </c>
      <c r="Q42" s="55">
        <f t="shared" si="7"/>
        <v>0</v>
      </c>
      <c r="R42" s="54">
        <f>SUM(R9:R14,R17:R22,R25:R31,R34:R39)</f>
        <v>6322875</v>
      </c>
      <c r="S42" s="54">
        <f>SUM(S9:S14,S17:S22,S25:S31,S34:S39)</f>
        <v>1208412</v>
      </c>
      <c r="T42" s="54">
        <f t="shared" si="9"/>
        <v>7531287</v>
      </c>
      <c r="U42" s="55">
        <f>IF($I42=0,0,$T42/$I42)</f>
        <v>0.9473340813436009</v>
      </c>
    </row>
    <row r="43" spans="1:21" ht="12.75">
      <c r="A43" s="26"/>
      <c r="B43" s="30"/>
      <c r="C43" s="26"/>
      <c r="D43" s="52"/>
      <c r="E43" s="52"/>
      <c r="F43" s="58"/>
      <c r="G43" s="62"/>
      <c r="H43" s="52"/>
      <c r="I43" s="58"/>
      <c r="J43" s="62"/>
      <c r="K43" s="52"/>
      <c r="L43" s="52"/>
      <c r="M43" s="10"/>
      <c r="N43" s="60"/>
      <c r="O43" s="52"/>
      <c r="P43" s="52"/>
      <c r="Q43" s="10"/>
      <c r="R43" s="52"/>
      <c r="S43" s="52"/>
      <c r="T43" s="52"/>
      <c r="U43" s="53"/>
    </row>
    <row r="44" spans="1:21" ht="12.75">
      <c r="A44" s="31"/>
      <c r="B44" s="105" t="s">
        <v>572</v>
      </c>
      <c r="C44" s="3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32"/>
      <c r="B45" s="123" t="s">
        <v>569</v>
      </c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2"/>
      <c r="B46" s="33"/>
      <c r="C46" s="32"/>
      <c r="D46" s="16"/>
      <c r="E46" s="16"/>
      <c r="F46" s="16"/>
      <c r="G46" s="16"/>
      <c r="H46" s="16"/>
      <c r="I46" s="16"/>
      <c r="J46" s="124"/>
      <c r="K46" s="110">
        <f>K42-'[1]NW'!AA38</f>
        <v>-231514</v>
      </c>
      <c r="L46" s="110">
        <f>L42-'[1]NW'!AB38</f>
        <v>-568565</v>
      </c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32"/>
      <c r="B47" s="33"/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0:13" ht="12.75">
      <c r="J91" s="16"/>
      <c r="K91" s="16"/>
      <c r="L91" s="16"/>
      <c r="M91" s="16"/>
    </row>
    <row r="92" spans="10:13" ht="12.75">
      <c r="J92" s="16"/>
      <c r="K92" s="16"/>
      <c r="L92" s="16"/>
      <c r="M92" s="16"/>
    </row>
    <row r="93" spans="10:13" ht="12.75">
      <c r="J93" s="16"/>
      <c r="K93" s="16"/>
      <c r="L93" s="16"/>
      <c r="M93" s="16"/>
    </row>
    <row r="94" spans="10:13" ht="12.75">
      <c r="J94" s="16"/>
      <c r="K94" s="16"/>
      <c r="L94" s="16"/>
      <c r="M94" s="16"/>
    </row>
    <row r="95" spans="10:13" ht="12.75">
      <c r="J95" s="16"/>
      <c r="K95" s="16"/>
      <c r="L95" s="16"/>
      <c r="M95" s="16"/>
    </row>
    <row r="96" spans="10:13" ht="12.75">
      <c r="J96" s="16"/>
      <c r="K96" s="16"/>
      <c r="L96" s="16"/>
      <c r="M96" s="16"/>
    </row>
    <row r="97" spans="10:13" ht="12.75">
      <c r="J97" s="16"/>
      <c r="K97" s="16"/>
      <c r="L97" s="16"/>
      <c r="M97" s="16"/>
    </row>
    <row r="98" spans="10:13" ht="12.75">
      <c r="J98" s="16"/>
      <c r="K98" s="16"/>
      <c r="L98" s="16"/>
      <c r="M98" s="16"/>
    </row>
    <row r="99" spans="10:13" ht="12.75">
      <c r="J99" s="16"/>
      <c r="K99" s="16"/>
      <c r="L99" s="16"/>
      <c r="M99" s="16"/>
    </row>
    <row r="100" spans="10:13" ht="12.75">
      <c r="J100" s="16"/>
      <c r="K100" s="16"/>
      <c r="L100" s="16"/>
      <c r="M100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5"/>
  <sheetViews>
    <sheetView showGridLines="0" zoomScale="85" zoomScaleNormal="85" zoomScalePageLayoutView="0" workbookViewId="0" topLeftCell="A16">
      <selection activeCell="A1" sqref="A1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" width="7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23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31</v>
      </c>
      <c r="C9" s="23" t="s">
        <v>32</v>
      </c>
      <c r="D9" s="85">
        <f>'[19]WC000'!$N$53</f>
        <v>15758044</v>
      </c>
      <c r="E9" s="85">
        <f>'[19]WC000'!$N$54</f>
        <v>3909092</v>
      </c>
      <c r="F9" s="63">
        <f>$D9+$E9</f>
        <v>19667136</v>
      </c>
      <c r="G9" s="87">
        <f>'[19]WC000'!$O$53</f>
        <v>14449434</v>
      </c>
      <c r="H9" s="85">
        <f>'[19]WC000'!$O$54</f>
        <v>5224062</v>
      </c>
      <c r="I9" s="58">
        <f>$G9+$H9</f>
        <v>19673496</v>
      </c>
      <c r="J9" s="86">
        <f>'[20]WC000'!$M$52</f>
        <v>17905477</v>
      </c>
      <c r="K9" s="87">
        <f>'[20]WC000'!$M$53</f>
        <v>4975683</v>
      </c>
      <c r="L9" s="52">
        <f>$J9+$K9</f>
        <v>22881160</v>
      </c>
      <c r="M9" s="53">
        <f>IF($I9=0,0,$L9/$I9)</f>
        <v>1.1630449412753077</v>
      </c>
      <c r="N9" s="87"/>
      <c r="O9" s="85"/>
      <c r="P9" s="52">
        <f>$N9+$O9</f>
        <v>0</v>
      </c>
      <c r="Q9" s="53">
        <f>IF($P9=0,0,$P9/$I9)</f>
        <v>0</v>
      </c>
      <c r="R9" s="85">
        <f>'[19]WC000'!$P$53</f>
        <v>13871233</v>
      </c>
      <c r="S9" s="85">
        <f>'[19]WC000'!$P$54</f>
        <v>5060341</v>
      </c>
      <c r="T9" s="52">
        <f>$R9+$S9</f>
        <v>18931574</v>
      </c>
      <c r="U9" s="53">
        <f>IF($I9=0,0,$T9/$I9)</f>
        <v>0.962288248108013</v>
      </c>
    </row>
    <row r="10" spans="1:21" ht="16.5">
      <c r="A10" s="24"/>
      <c r="B10" s="28"/>
      <c r="C10" s="24"/>
      <c r="D10" s="54">
        <f>D9</f>
        <v>15758044</v>
      </c>
      <c r="E10" s="54">
        <f>E9</f>
        <v>3909092</v>
      </c>
      <c r="F10" s="98">
        <f aca="true" t="shared" si="0" ref="F10:F51">$D10+$E10</f>
        <v>19667136</v>
      </c>
      <c r="G10" s="61">
        <f>G9</f>
        <v>14449434</v>
      </c>
      <c r="H10" s="54">
        <f>H9</f>
        <v>5224062</v>
      </c>
      <c r="I10" s="59">
        <f aca="true" t="shared" si="1" ref="I10:I51">$G10+$H10</f>
        <v>19673496</v>
      </c>
      <c r="J10" s="64">
        <f>J9</f>
        <v>17905477</v>
      </c>
      <c r="K10" s="61">
        <f>K9</f>
        <v>4975683</v>
      </c>
      <c r="L10" s="54">
        <f aca="true" t="shared" si="2" ref="L10:L51">$J10+$K10</f>
        <v>22881160</v>
      </c>
      <c r="M10" s="55">
        <f>IF($I10=0,0,$L10/$I10)</f>
        <v>1.1630449412753077</v>
      </c>
      <c r="N10" s="61">
        <f>N9</f>
        <v>0</v>
      </c>
      <c r="O10" s="54">
        <f>O9</f>
        <v>0</v>
      </c>
      <c r="P10" s="54">
        <f aca="true" t="shared" si="3" ref="P10:P51">$N10+$O10</f>
        <v>0</v>
      </c>
      <c r="Q10" s="55">
        <f aca="true" t="shared" si="4" ref="Q10:Q51">IF($P10=0,0,$P10/$I10)</f>
        <v>0</v>
      </c>
      <c r="R10" s="54">
        <f>R9</f>
        <v>13871233</v>
      </c>
      <c r="S10" s="54">
        <f>S9</f>
        <v>5060341</v>
      </c>
      <c r="T10" s="54">
        <f>$R10+$S10</f>
        <v>18931574</v>
      </c>
      <c r="U10" s="55">
        <f>IF($I10=0,0,$T10/$I10)</f>
        <v>0.962288248108013</v>
      </c>
    </row>
    <row r="11" spans="1:21" ht="16.5">
      <c r="A11" s="24"/>
      <c r="B11" s="28"/>
      <c r="C11" s="24"/>
      <c r="D11" s="54"/>
      <c r="E11" s="54"/>
      <c r="F11" s="98"/>
      <c r="G11" s="61"/>
      <c r="H11" s="54"/>
      <c r="I11" s="59"/>
      <c r="J11" s="64"/>
      <c r="K11" s="61"/>
      <c r="L11" s="54"/>
      <c r="M11" s="55"/>
      <c r="N11" s="61"/>
      <c r="O11" s="54"/>
      <c r="P11" s="54"/>
      <c r="Q11" s="55"/>
      <c r="R11" s="54"/>
      <c r="S11" s="54"/>
      <c r="T11" s="54"/>
      <c r="U11" s="55"/>
    </row>
    <row r="12" spans="1:21" ht="12.75">
      <c r="A12" s="23" t="s">
        <v>34</v>
      </c>
      <c r="B12" s="27" t="s">
        <v>452</v>
      </c>
      <c r="C12" s="23" t="s">
        <v>453</v>
      </c>
      <c r="D12" s="85">
        <f>'[19]WC011'!$N$53</f>
        <v>115499</v>
      </c>
      <c r="E12" s="85">
        <f>'[19]WC011'!$N$54</f>
        <v>44572</v>
      </c>
      <c r="F12" s="63">
        <f t="shared" si="0"/>
        <v>160071</v>
      </c>
      <c r="G12" s="87">
        <f>'[19]WC011'!$O$53</f>
        <v>119539</v>
      </c>
      <c r="H12" s="85">
        <f>'[19]WC011'!$O$54</f>
        <v>44572</v>
      </c>
      <c r="I12" s="58">
        <f t="shared" si="1"/>
        <v>164111</v>
      </c>
      <c r="J12" s="86">
        <f>'[20]WC011'!$M$52</f>
        <v>122220</v>
      </c>
      <c r="K12" s="87">
        <f>'[20]WC011'!$M$53</f>
        <v>28690</v>
      </c>
      <c r="L12" s="52">
        <f t="shared" si="2"/>
        <v>150910</v>
      </c>
      <c r="M12" s="53">
        <f aca="true" t="shared" si="5" ref="M12:M18">IF($I12=0,0,$L12/$I12)</f>
        <v>0.9195605413409217</v>
      </c>
      <c r="N12" s="87"/>
      <c r="O12" s="85"/>
      <c r="P12" s="52">
        <f t="shared" si="3"/>
        <v>0</v>
      </c>
      <c r="Q12" s="53">
        <f t="shared" si="4"/>
        <v>0</v>
      </c>
      <c r="R12" s="85">
        <f>'[19]WC011'!$P$53</f>
        <v>124994</v>
      </c>
      <c r="S12" s="85">
        <f>'[19]WC011'!$P$54</f>
        <v>43901</v>
      </c>
      <c r="T12" s="52">
        <f aca="true" t="shared" si="6" ref="T12:T51">$R12+$S12</f>
        <v>168895</v>
      </c>
      <c r="U12" s="53">
        <f aca="true" t="shared" si="7" ref="U12:U18">IF($I12=0,0,$T12/$I12)</f>
        <v>1.0291510014563314</v>
      </c>
    </row>
    <row r="13" spans="1:21" ht="12.75">
      <c r="A13" s="23" t="s">
        <v>34</v>
      </c>
      <c r="B13" s="27" t="s">
        <v>454</v>
      </c>
      <c r="C13" s="23" t="s">
        <v>455</v>
      </c>
      <c r="D13" s="85">
        <f>'[19]WC012'!$N$53</f>
        <v>104396</v>
      </c>
      <c r="E13" s="85">
        <f>'[19]WC012'!$N$54</f>
        <v>32650</v>
      </c>
      <c r="F13" s="63">
        <f t="shared" si="0"/>
        <v>137046</v>
      </c>
      <c r="G13" s="87">
        <f>'[19]WC012'!$O$53</f>
        <v>104396</v>
      </c>
      <c r="H13" s="85">
        <f>'[19]WC012'!$O$54</f>
        <v>32650</v>
      </c>
      <c r="I13" s="58">
        <f t="shared" si="1"/>
        <v>137046</v>
      </c>
      <c r="J13" s="86">
        <f>'[20]WC012'!$M$52</f>
        <v>94897</v>
      </c>
      <c r="K13" s="87">
        <f>'[20]WC012'!$M$53</f>
        <v>35223</v>
      </c>
      <c r="L13" s="52">
        <f t="shared" si="2"/>
        <v>130120</v>
      </c>
      <c r="M13" s="53">
        <f t="shared" si="5"/>
        <v>0.9494622243626227</v>
      </c>
      <c r="N13" s="87"/>
      <c r="O13" s="85"/>
      <c r="P13" s="52">
        <f t="shared" si="3"/>
        <v>0</v>
      </c>
      <c r="Q13" s="53">
        <f t="shared" si="4"/>
        <v>0</v>
      </c>
      <c r="R13" s="85">
        <f>'[19]WC012'!$P$53</f>
        <v>105954</v>
      </c>
      <c r="S13" s="85">
        <f>'[19]WC012'!$P$54</f>
        <v>35490</v>
      </c>
      <c r="T13" s="52">
        <f t="shared" si="6"/>
        <v>141444</v>
      </c>
      <c r="U13" s="53">
        <f t="shared" si="7"/>
        <v>1.032091414561534</v>
      </c>
    </row>
    <row r="14" spans="1:21" ht="12.75">
      <c r="A14" s="23" t="s">
        <v>34</v>
      </c>
      <c r="B14" s="27" t="s">
        <v>456</v>
      </c>
      <c r="C14" s="23" t="s">
        <v>457</v>
      </c>
      <c r="D14" s="85">
        <f>'[19]WC013'!$N$53</f>
        <v>136817</v>
      </c>
      <c r="E14" s="85">
        <f>'[19]WC013'!$N$54</f>
        <v>44277</v>
      </c>
      <c r="F14" s="63">
        <f t="shared" si="0"/>
        <v>181094</v>
      </c>
      <c r="G14" s="87">
        <f>'[19]WC013'!$O$53</f>
        <v>138292</v>
      </c>
      <c r="H14" s="85">
        <f>'[19]WC013'!$O$54</f>
        <v>45177</v>
      </c>
      <c r="I14" s="58">
        <f t="shared" si="1"/>
        <v>183469</v>
      </c>
      <c r="J14" s="86">
        <f>'[20]WC013'!$M$52</f>
        <v>120721</v>
      </c>
      <c r="K14" s="87">
        <f>'[20]WC013'!$M$53</f>
        <v>27816</v>
      </c>
      <c r="L14" s="52">
        <f t="shared" si="2"/>
        <v>148537</v>
      </c>
      <c r="M14" s="53">
        <f t="shared" si="5"/>
        <v>0.8096027121748088</v>
      </c>
      <c r="N14" s="87"/>
      <c r="O14" s="85"/>
      <c r="P14" s="52">
        <f t="shared" si="3"/>
        <v>0</v>
      </c>
      <c r="Q14" s="53">
        <f t="shared" si="4"/>
        <v>0</v>
      </c>
      <c r="R14" s="85">
        <f>'[19]WC013'!$P$53</f>
        <v>115346</v>
      </c>
      <c r="S14" s="85">
        <f>'[19]WC013'!$P$54</f>
        <v>26072</v>
      </c>
      <c r="T14" s="52">
        <f t="shared" si="6"/>
        <v>141418</v>
      </c>
      <c r="U14" s="53">
        <f t="shared" si="7"/>
        <v>0.7708005167085448</v>
      </c>
    </row>
    <row r="15" spans="1:21" ht="12.75">
      <c r="A15" s="23" t="s">
        <v>34</v>
      </c>
      <c r="B15" s="27" t="s">
        <v>458</v>
      </c>
      <c r="C15" s="23" t="s">
        <v>459</v>
      </c>
      <c r="D15" s="85">
        <f>'[19]WC014'!$N$53</f>
        <v>450052</v>
      </c>
      <c r="E15" s="85">
        <f>'[19]WC014'!$N$54</f>
        <v>103717</v>
      </c>
      <c r="F15" s="63">
        <f t="shared" si="0"/>
        <v>553769</v>
      </c>
      <c r="G15" s="87">
        <f>'[19]WC014'!$O$53</f>
        <v>450052</v>
      </c>
      <c r="H15" s="85">
        <f>'[19]WC014'!$O$54</f>
        <v>103717</v>
      </c>
      <c r="I15" s="58">
        <f t="shared" si="1"/>
        <v>553769</v>
      </c>
      <c r="J15" s="86">
        <f>'[20]WC014'!$M$52</f>
        <v>311256</v>
      </c>
      <c r="K15" s="87">
        <f>'[20]WC014'!$M$53</f>
        <v>77984</v>
      </c>
      <c r="L15" s="52">
        <f t="shared" si="2"/>
        <v>389240</v>
      </c>
      <c r="M15" s="53">
        <f t="shared" si="5"/>
        <v>0.7028923612553248</v>
      </c>
      <c r="N15" s="87"/>
      <c r="O15" s="85"/>
      <c r="P15" s="52">
        <f t="shared" si="3"/>
        <v>0</v>
      </c>
      <c r="Q15" s="53">
        <f t="shared" si="4"/>
        <v>0</v>
      </c>
      <c r="R15" s="85">
        <f>'[19]WC014'!$P$53</f>
        <v>344702</v>
      </c>
      <c r="S15" s="85">
        <f>'[19]WC014'!$P$54</f>
        <v>184261</v>
      </c>
      <c r="T15" s="52">
        <f t="shared" si="6"/>
        <v>528963</v>
      </c>
      <c r="U15" s="53">
        <f t="shared" si="7"/>
        <v>0.9552051487172449</v>
      </c>
    </row>
    <row r="16" spans="1:21" ht="12.75">
      <c r="A16" s="23" t="s">
        <v>34</v>
      </c>
      <c r="B16" s="27" t="s">
        <v>460</v>
      </c>
      <c r="C16" s="23" t="s">
        <v>461</v>
      </c>
      <c r="D16" s="85">
        <f>'[19]WC015'!$N$53</f>
        <v>222063</v>
      </c>
      <c r="E16" s="85">
        <f>'[19]WC015'!$N$54</f>
        <v>55340</v>
      </c>
      <c r="F16" s="63">
        <f t="shared" si="0"/>
        <v>277403</v>
      </c>
      <c r="G16" s="87">
        <f>'[19]WC015'!$O$53</f>
        <v>222063</v>
      </c>
      <c r="H16" s="85">
        <f>'[19]WC015'!$O$54</f>
        <v>55340</v>
      </c>
      <c r="I16" s="58">
        <f t="shared" si="1"/>
        <v>277403</v>
      </c>
      <c r="J16" s="86">
        <f>'[20]WC015'!$M$52</f>
        <v>192352</v>
      </c>
      <c r="K16" s="87">
        <f>'[20]WC015'!$M$53</f>
        <v>42754</v>
      </c>
      <c r="L16" s="52">
        <f t="shared" si="2"/>
        <v>235106</v>
      </c>
      <c r="M16" s="53">
        <f t="shared" si="5"/>
        <v>0.8475250808390681</v>
      </c>
      <c r="N16" s="87"/>
      <c r="O16" s="85"/>
      <c r="P16" s="52">
        <f t="shared" si="3"/>
        <v>0</v>
      </c>
      <c r="Q16" s="53">
        <f t="shared" si="4"/>
        <v>0</v>
      </c>
      <c r="R16" s="85">
        <f>'[19]WC015'!$P$53</f>
        <v>232285</v>
      </c>
      <c r="S16" s="85">
        <f>'[19]WC015'!$P$54</f>
        <v>45900</v>
      </c>
      <c r="T16" s="52">
        <f t="shared" si="6"/>
        <v>278185</v>
      </c>
      <c r="U16" s="53">
        <f t="shared" si="7"/>
        <v>1.0028190033993865</v>
      </c>
    </row>
    <row r="17" spans="1:21" ht="12.75">
      <c r="A17" s="23" t="s">
        <v>53</v>
      </c>
      <c r="B17" s="27" t="s">
        <v>462</v>
      </c>
      <c r="C17" s="23" t="s">
        <v>463</v>
      </c>
      <c r="D17" s="85">
        <f>'[19]DC1'!$N$53</f>
        <v>264261</v>
      </c>
      <c r="E17" s="85">
        <f>'[19]DC1'!$N$54</f>
        <v>72621</v>
      </c>
      <c r="F17" s="63">
        <f t="shared" si="0"/>
        <v>336882</v>
      </c>
      <c r="G17" s="87">
        <f>'[19]DC1'!$O$53</f>
        <v>264261</v>
      </c>
      <c r="H17" s="85">
        <f>'[19]DC1'!$O$54</f>
        <v>72621</v>
      </c>
      <c r="I17" s="58">
        <f t="shared" si="1"/>
        <v>336882</v>
      </c>
      <c r="J17" s="86">
        <f>'[20]DC1'!$M$52</f>
        <v>168396</v>
      </c>
      <c r="K17" s="87">
        <f>'[20]DC1'!$M$53</f>
        <v>68037</v>
      </c>
      <c r="L17" s="52">
        <f t="shared" si="2"/>
        <v>236433</v>
      </c>
      <c r="M17" s="53">
        <f t="shared" si="5"/>
        <v>0.7018273460736993</v>
      </c>
      <c r="N17" s="87"/>
      <c r="O17" s="85"/>
      <c r="P17" s="52">
        <f t="shared" si="3"/>
        <v>0</v>
      </c>
      <c r="Q17" s="53">
        <f t="shared" si="4"/>
        <v>0</v>
      </c>
      <c r="R17" s="85">
        <f>'[19]DC1'!$P$53</f>
        <v>196168</v>
      </c>
      <c r="S17" s="85">
        <f>'[19]DC1'!$P$54</f>
        <v>72374</v>
      </c>
      <c r="T17" s="52">
        <f t="shared" si="6"/>
        <v>268542</v>
      </c>
      <c r="U17" s="53">
        <f t="shared" si="7"/>
        <v>0.7971396512725524</v>
      </c>
    </row>
    <row r="18" spans="1:21" ht="16.5">
      <c r="A18" s="24"/>
      <c r="B18" s="80" t="s">
        <v>557</v>
      </c>
      <c r="C18" s="24"/>
      <c r="D18" s="54">
        <f>SUM(D12:D17)</f>
        <v>1293088</v>
      </c>
      <c r="E18" s="54">
        <f>SUM(E12:E17)</f>
        <v>353177</v>
      </c>
      <c r="F18" s="98">
        <f t="shared" si="0"/>
        <v>1646265</v>
      </c>
      <c r="G18" s="61">
        <f>SUM(G12:G17)</f>
        <v>1298603</v>
      </c>
      <c r="H18" s="54">
        <f>SUM(H12:H17)</f>
        <v>354077</v>
      </c>
      <c r="I18" s="59">
        <f t="shared" si="1"/>
        <v>1652680</v>
      </c>
      <c r="J18" s="64">
        <f>SUM(J12:J17)</f>
        <v>1009842</v>
      </c>
      <c r="K18" s="61">
        <f>SUM(K12:K17)</f>
        <v>280504</v>
      </c>
      <c r="L18" s="54">
        <f t="shared" si="2"/>
        <v>1290346</v>
      </c>
      <c r="M18" s="55">
        <f t="shared" si="5"/>
        <v>0.7807597357020113</v>
      </c>
      <c r="N18" s="61">
        <f>SUM(N12:N17)</f>
        <v>0</v>
      </c>
      <c r="O18" s="54">
        <f>SUM(O12:O17)</f>
        <v>0</v>
      </c>
      <c r="P18" s="54">
        <f t="shared" si="3"/>
        <v>0</v>
      </c>
      <c r="Q18" s="55">
        <f t="shared" si="4"/>
        <v>0</v>
      </c>
      <c r="R18" s="54">
        <f>SUM(R12:R17)</f>
        <v>1119449</v>
      </c>
      <c r="S18" s="54">
        <f>SUM(S12:S17)</f>
        <v>407998</v>
      </c>
      <c r="T18" s="54">
        <f t="shared" si="6"/>
        <v>1527447</v>
      </c>
      <c r="U18" s="55">
        <f t="shared" si="7"/>
        <v>0.9242242902437253</v>
      </c>
    </row>
    <row r="19" spans="1:21" ht="16.5">
      <c r="A19" s="24"/>
      <c r="B19" s="28"/>
      <c r="C19" s="24"/>
      <c r="D19" s="54"/>
      <c r="E19" s="54"/>
      <c r="F19" s="98"/>
      <c r="G19" s="61"/>
      <c r="H19" s="54"/>
      <c r="I19" s="59"/>
      <c r="J19" s="64"/>
      <c r="K19" s="61"/>
      <c r="L19" s="54"/>
      <c r="M19" s="55"/>
      <c r="N19" s="61"/>
      <c r="O19" s="54"/>
      <c r="P19" s="54"/>
      <c r="Q19" s="55"/>
      <c r="R19" s="54"/>
      <c r="S19" s="54"/>
      <c r="T19" s="54"/>
      <c r="U19" s="55"/>
    </row>
    <row r="20" spans="1:21" ht="12.75">
      <c r="A20" s="23" t="s">
        <v>34</v>
      </c>
      <c r="B20" s="27" t="s">
        <v>464</v>
      </c>
      <c r="C20" s="23" t="s">
        <v>465</v>
      </c>
      <c r="D20" s="85">
        <f>'[19]WC022'!$N$53</f>
        <v>190916</v>
      </c>
      <c r="E20" s="85">
        <f>'[19]WC022'!$N$54</f>
        <v>45718</v>
      </c>
      <c r="F20" s="63">
        <f t="shared" si="0"/>
        <v>236634</v>
      </c>
      <c r="G20" s="87">
        <f>'[19]WC022'!$O$53</f>
        <v>190916</v>
      </c>
      <c r="H20" s="85">
        <f>'[19]WC022'!$O$54</f>
        <v>45718</v>
      </c>
      <c r="I20" s="58">
        <f t="shared" si="1"/>
        <v>236634</v>
      </c>
      <c r="J20" s="86">
        <f>'[20]WC022'!$M$52</f>
        <v>205578</v>
      </c>
      <c r="K20" s="87">
        <f>'[20]WC022'!$M$53</f>
        <v>58437</v>
      </c>
      <c r="L20" s="52">
        <f t="shared" si="2"/>
        <v>264015</v>
      </c>
      <c r="M20" s="53">
        <f aca="true" t="shared" si="8" ref="M20:M26">IF($I20=0,0,$L20/$I20)</f>
        <v>1.1157103374832018</v>
      </c>
      <c r="N20" s="87"/>
      <c r="O20" s="85"/>
      <c r="P20" s="52">
        <f t="shared" si="3"/>
        <v>0</v>
      </c>
      <c r="Q20" s="53">
        <f t="shared" si="4"/>
        <v>0</v>
      </c>
      <c r="R20" s="85">
        <f>'[19]WC022'!$P$53</f>
        <v>188473</v>
      </c>
      <c r="S20" s="85">
        <f>'[19]WC022'!$P$54</f>
        <v>60043</v>
      </c>
      <c r="T20" s="52">
        <f t="shared" si="6"/>
        <v>248516</v>
      </c>
      <c r="U20" s="53">
        <f aca="true" t="shared" si="9" ref="U20:U26">IF($I20=0,0,$T20/$I20)</f>
        <v>1.0502125645511633</v>
      </c>
    </row>
    <row r="21" spans="1:21" ht="12.75">
      <c r="A21" s="23" t="s">
        <v>34</v>
      </c>
      <c r="B21" s="27" t="s">
        <v>466</v>
      </c>
      <c r="C21" s="23" t="s">
        <v>467</v>
      </c>
      <c r="D21" s="85">
        <f>'[19]WC023'!$N$53</f>
        <v>668958</v>
      </c>
      <c r="E21" s="85">
        <f>'[19]WC023'!$N$54</f>
        <v>233240</v>
      </c>
      <c r="F21" s="63">
        <f t="shared" si="0"/>
        <v>902198</v>
      </c>
      <c r="G21" s="87">
        <f>'[19]WC023'!$O$53</f>
        <v>668958</v>
      </c>
      <c r="H21" s="85">
        <f>'[19]WC023'!$O$54</f>
        <v>233240</v>
      </c>
      <c r="I21" s="58">
        <f t="shared" si="1"/>
        <v>902198</v>
      </c>
      <c r="J21" s="86">
        <f>'[20]WC023'!$M$52</f>
        <v>719156</v>
      </c>
      <c r="K21" s="87">
        <f>'[20]WC023'!$M$53</f>
        <v>228594</v>
      </c>
      <c r="L21" s="52">
        <f t="shared" si="2"/>
        <v>947750</v>
      </c>
      <c r="M21" s="53">
        <f t="shared" si="8"/>
        <v>1.0504900254711271</v>
      </c>
      <c r="N21" s="87"/>
      <c r="O21" s="85"/>
      <c r="P21" s="52">
        <f t="shared" si="3"/>
        <v>0</v>
      </c>
      <c r="Q21" s="53">
        <f t="shared" si="4"/>
        <v>0</v>
      </c>
      <c r="R21" s="85">
        <f>'[19]WC023'!$P$53</f>
        <v>777307</v>
      </c>
      <c r="S21" s="85">
        <f>'[19]WC023'!$P$54</f>
        <v>207433</v>
      </c>
      <c r="T21" s="52">
        <f t="shared" si="6"/>
        <v>984740</v>
      </c>
      <c r="U21" s="53">
        <f t="shared" si="9"/>
        <v>1.0914898946794385</v>
      </c>
    </row>
    <row r="22" spans="1:21" ht="12.75">
      <c r="A22" s="23" t="s">
        <v>34</v>
      </c>
      <c r="B22" s="27" t="s">
        <v>468</v>
      </c>
      <c r="C22" s="23" t="s">
        <v>469</v>
      </c>
      <c r="D22" s="85">
        <f>'[19]WC024'!$N$53</f>
        <v>526751</v>
      </c>
      <c r="E22" s="85">
        <f>'[19]WC024'!$N$54</f>
        <v>156197</v>
      </c>
      <c r="F22" s="63">
        <f t="shared" si="0"/>
        <v>682948</v>
      </c>
      <c r="G22" s="87">
        <f>'[19]WC024'!$O$53</f>
        <v>526751</v>
      </c>
      <c r="H22" s="85">
        <f>'[19]WC024'!$O$54</f>
        <v>156197</v>
      </c>
      <c r="I22" s="58">
        <f t="shared" si="1"/>
        <v>682948</v>
      </c>
      <c r="J22" s="86">
        <f>'[20]WC024'!$M$52</f>
        <v>465608</v>
      </c>
      <c r="K22" s="87">
        <f>'[20]WC024'!$M$53</f>
        <v>97530</v>
      </c>
      <c r="L22" s="52">
        <f t="shared" si="2"/>
        <v>563138</v>
      </c>
      <c r="M22" s="53">
        <f t="shared" si="8"/>
        <v>0.824569366921054</v>
      </c>
      <c r="N22" s="87"/>
      <c r="O22" s="85"/>
      <c r="P22" s="52">
        <f t="shared" si="3"/>
        <v>0</v>
      </c>
      <c r="Q22" s="53">
        <f t="shared" si="4"/>
        <v>0</v>
      </c>
      <c r="R22" s="85">
        <f>'[19]WC024'!$P$53</f>
        <v>564744</v>
      </c>
      <c r="S22" s="85">
        <f>'[19]WC024'!$P$54</f>
        <v>89913</v>
      </c>
      <c r="T22" s="52">
        <f t="shared" si="6"/>
        <v>654657</v>
      </c>
      <c r="U22" s="53">
        <f t="shared" si="9"/>
        <v>0.9585751770266551</v>
      </c>
    </row>
    <row r="23" spans="1:21" ht="12.75">
      <c r="A23" s="23" t="s">
        <v>34</v>
      </c>
      <c r="B23" s="27" t="s">
        <v>470</v>
      </c>
      <c r="C23" s="23" t="s">
        <v>471</v>
      </c>
      <c r="D23" s="85">
        <f>'[19]WC025'!$N$53</f>
        <v>344104</v>
      </c>
      <c r="E23" s="85">
        <f>'[19]WC025'!$N$54</f>
        <v>84408</v>
      </c>
      <c r="F23" s="63">
        <f t="shared" si="0"/>
        <v>428512</v>
      </c>
      <c r="G23" s="87">
        <f>'[19]WC025'!$O$53</f>
        <v>446126</v>
      </c>
      <c r="H23" s="85">
        <f>'[19]WC025'!$O$54</f>
        <v>97921</v>
      </c>
      <c r="I23" s="58">
        <f t="shared" si="1"/>
        <v>544047</v>
      </c>
      <c r="J23" s="86">
        <f>'[20]WC025'!$M$52</f>
        <v>389923</v>
      </c>
      <c r="K23" s="87">
        <f>'[20]WC025'!$M$53</f>
        <v>58420</v>
      </c>
      <c r="L23" s="52">
        <f t="shared" si="2"/>
        <v>448343</v>
      </c>
      <c r="M23" s="53">
        <f t="shared" si="8"/>
        <v>0.8240887276283115</v>
      </c>
      <c r="N23" s="87"/>
      <c r="O23" s="85"/>
      <c r="P23" s="52">
        <f t="shared" si="3"/>
        <v>0</v>
      </c>
      <c r="Q23" s="53">
        <f t="shared" si="4"/>
        <v>0</v>
      </c>
      <c r="R23" s="85">
        <f>'[19]WC025'!$P$53</f>
        <v>418067</v>
      </c>
      <c r="S23" s="85">
        <f>'[19]WC025'!$P$54</f>
        <v>80777</v>
      </c>
      <c r="T23" s="52">
        <f t="shared" si="6"/>
        <v>498844</v>
      </c>
      <c r="U23" s="53">
        <f t="shared" si="9"/>
        <v>0.9169134284354109</v>
      </c>
    </row>
    <row r="24" spans="1:21" ht="12.75">
      <c r="A24" s="23" t="s">
        <v>34</v>
      </c>
      <c r="B24" s="27" t="s">
        <v>472</v>
      </c>
      <c r="C24" s="23" t="s">
        <v>473</v>
      </c>
      <c r="D24" s="85">
        <f>'[19]WC026'!$N$53</f>
        <v>243815</v>
      </c>
      <c r="E24" s="85">
        <f>'[19]WC026'!$N$54</f>
        <v>57732</v>
      </c>
      <c r="F24" s="63">
        <f t="shared" si="0"/>
        <v>301547</v>
      </c>
      <c r="G24" s="87">
        <f>'[19]WC026'!$O$53</f>
        <v>243815</v>
      </c>
      <c r="H24" s="85">
        <f>'[19]WC026'!$O$54</f>
        <v>57732</v>
      </c>
      <c r="I24" s="58">
        <f t="shared" si="1"/>
        <v>301547</v>
      </c>
      <c r="J24" s="86">
        <f>'[20]WC026'!$M$52</f>
        <v>224078</v>
      </c>
      <c r="K24" s="87">
        <f>'[20]WC026'!$M$53</f>
        <v>33954</v>
      </c>
      <c r="L24" s="52">
        <f t="shared" si="2"/>
        <v>258032</v>
      </c>
      <c r="M24" s="53">
        <f t="shared" si="8"/>
        <v>0.8556941372323386</v>
      </c>
      <c r="N24" s="87"/>
      <c r="O24" s="85"/>
      <c r="P24" s="52">
        <f t="shared" si="3"/>
        <v>0</v>
      </c>
      <c r="Q24" s="53">
        <f t="shared" si="4"/>
        <v>0</v>
      </c>
      <c r="R24" s="85">
        <f>'[19]WC026'!$P$53</f>
        <v>252548</v>
      </c>
      <c r="S24" s="85">
        <f>'[19]WC026'!$P$54</f>
        <v>46218</v>
      </c>
      <c r="T24" s="52">
        <f t="shared" si="6"/>
        <v>298766</v>
      </c>
      <c r="U24" s="53">
        <f t="shared" si="9"/>
        <v>0.9907775570640729</v>
      </c>
    </row>
    <row r="25" spans="1:21" ht="12.75">
      <c r="A25" s="23" t="s">
        <v>53</v>
      </c>
      <c r="B25" s="27" t="s">
        <v>474</v>
      </c>
      <c r="C25" s="23" t="s">
        <v>475</v>
      </c>
      <c r="D25" s="85">
        <f>'[19]DC2'!$N$53</f>
        <v>318266</v>
      </c>
      <c r="E25" s="85">
        <f>'[19]DC2'!$N$54</f>
        <v>27775</v>
      </c>
      <c r="F25" s="63">
        <f t="shared" si="0"/>
        <v>346041</v>
      </c>
      <c r="G25" s="87">
        <f>'[19]DC2'!$O$53</f>
        <v>318266</v>
      </c>
      <c r="H25" s="85">
        <f>'[19]DC2'!$O$54</f>
        <v>27775</v>
      </c>
      <c r="I25" s="58">
        <f t="shared" si="1"/>
        <v>346041</v>
      </c>
      <c r="J25" s="86">
        <f>'[20]DC2'!$M$52</f>
        <v>314595</v>
      </c>
      <c r="K25" s="87">
        <f>'[20]DC2'!$M$53</f>
        <v>16986</v>
      </c>
      <c r="L25" s="52">
        <f t="shared" si="2"/>
        <v>331581</v>
      </c>
      <c r="M25" s="53">
        <f t="shared" si="8"/>
        <v>0.9582130441190495</v>
      </c>
      <c r="N25" s="87"/>
      <c r="O25" s="85"/>
      <c r="P25" s="52">
        <f t="shared" si="3"/>
        <v>0</v>
      </c>
      <c r="Q25" s="53">
        <f t="shared" si="4"/>
        <v>0</v>
      </c>
      <c r="R25" s="85">
        <f>'[19]DC2'!$P$53</f>
        <v>309630</v>
      </c>
      <c r="S25" s="85">
        <f>'[19]DC2'!$P$54</f>
        <v>62916</v>
      </c>
      <c r="T25" s="52">
        <f t="shared" si="6"/>
        <v>372546</v>
      </c>
      <c r="U25" s="53">
        <f t="shared" si="9"/>
        <v>1.076594969960207</v>
      </c>
    </row>
    <row r="26" spans="1:21" ht="16.5">
      <c r="A26" s="24"/>
      <c r="B26" s="80" t="s">
        <v>558</v>
      </c>
      <c r="C26" s="24"/>
      <c r="D26" s="54">
        <f>SUM(D20:D25)</f>
        <v>2292810</v>
      </c>
      <c r="E26" s="54">
        <f>SUM(E20:E25)</f>
        <v>605070</v>
      </c>
      <c r="F26" s="98">
        <f t="shared" si="0"/>
        <v>2897880</v>
      </c>
      <c r="G26" s="61">
        <f>SUM(G20:G25)</f>
        <v>2394832</v>
      </c>
      <c r="H26" s="54">
        <f>SUM(H20:H25)</f>
        <v>618583</v>
      </c>
      <c r="I26" s="59">
        <f t="shared" si="1"/>
        <v>3013415</v>
      </c>
      <c r="J26" s="64">
        <f>SUM(J20:J25)</f>
        <v>2318938</v>
      </c>
      <c r="K26" s="61">
        <f>SUM(K20:K25)</f>
        <v>493921</v>
      </c>
      <c r="L26" s="54">
        <f t="shared" si="2"/>
        <v>2812859</v>
      </c>
      <c r="M26" s="55">
        <f t="shared" si="8"/>
        <v>0.9334456090515246</v>
      </c>
      <c r="N26" s="61">
        <f>SUM(N20:N25)</f>
        <v>0</v>
      </c>
      <c r="O26" s="54">
        <f>SUM(O20:O25)</f>
        <v>0</v>
      </c>
      <c r="P26" s="54">
        <f t="shared" si="3"/>
        <v>0</v>
      </c>
      <c r="Q26" s="55">
        <f t="shared" si="4"/>
        <v>0</v>
      </c>
      <c r="R26" s="54">
        <f>SUM(R20:R25)</f>
        <v>2510769</v>
      </c>
      <c r="S26" s="54">
        <f>SUM(S20:S25)</f>
        <v>547300</v>
      </c>
      <c r="T26" s="54">
        <f t="shared" si="6"/>
        <v>3058069</v>
      </c>
      <c r="U26" s="55">
        <f t="shared" si="9"/>
        <v>1.014818403704767</v>
      </c>
    </row>
    <row r="27" spans="1:21" ht="16.5">
      <c r="A27" s="24"/>
      <c r="B27" s="28"/>
      <c r="C27" s="24"/>
      <c r="D27" s="54"/>
      <c r="E27" s="54"/>
      <c r="F27" s="98"/>
      <c r="G27" s="61"/>
      <c r="H27" s="54"/>
      <c r="I27" s="59"/>
      <c r="J27" s="64"/>
      <c r="K27" s="61"/>
      <c r="L27" s="54"/>
      <c r="M27" s="55"/>
      <c r="N27" s="61"/>
      <c r="O27" s="54"/>
      <c r="P27" s="54"/>
      <c r="Q27" s="55"/>
      <c r="R27" s="54"/>
      <c r="S27" s="54"/>
      <c r="T27" s="54"/>
      <c r="U27" s="55"/>
    </row>
    <row r="28" spans="1:21" ht="12.75">
      <c r="A28" s="23" t="s">
        <v>34</v>
      </c>
      <c r="B28" s="27" t="s">
        <v>476</v>
      </c>
      <c r="C28" s="23" t="s">
        <v>477</v>
      </c>
      <c r="D28" s="85">
        <f>'[19]WC031'!$N$53</f>
        <v>205787</v>
      </c>
      <c r="E28" s="85">
        <f>'[19]WC031'!$N$54</f>
        <v>76712</v>
      </c>
      <c r="F28" s="63">
        <f t="shared" si="0"/>
        <v>282499</v>
      </c>
      <c r="G28" s="87">
        <f>'[19]WC031'!$O$53</f>
        <v>205787</v>
      </c>
      <c r="H28" s="85">
        <f>'[19]WC031'!$O$54</f>
        <v>76712</v>
      </c>
      <c r="I28" s="58">
        <f t="shared" si="1"/>
        <v>282499</v>
      </c>
      <c r="J28" s="86">
        <f>'[20]WC031'!$M$52</f>
        <v>187827</v>
      </c>
      <c r="K28" s="87">
        <f>'[20]WC031'!$M$53</f>
        <v>57243</v>
      </c>
      <c r="L28" s="52">
        <f t="shared" si="2"/>
        <v>245070</v>
      </c>
      <c r="M28" s="53">
        <f aca="true" t="shared" si="10" ref="M28:M33">IF($I28=0,0,$L28/$I28)</f>
        <v>0.8675074956017543</v>
      </c>
      <c r="N28" s="87"/>
      <c r="O28" s="85"/>
      <c r="P28" s="52">
        <f t="shared" si="3"/>
        <v>0</v>
      </c>
      <c r="Q28" s="53">
        <f t="shared" si="4"/>
        <v>0</v>
      </c>
      <c r="R28" s="85">
        <f>'[19]WC031'!$P$53</f>
        <v>191802</v>
      </c>
      <c r="S28" s="85">
        <f>'[19]WC031'!$P$54</f>
        <v>61094</v>
      </c>
      <c r="T28" s="52">
        <f t="shared" si="6"/>
        <v>252896</v>
      </c>
      <c r="U28" s="53">
        <f aca="true" t="shared" si="11" ref="U28:U33">IF($I28=0,0,$T28/$I28)</f>
        <v>0.8952102485318532</v>
      </c>
    </row>
    <row r="29" spans="1:21" ht="12.75">
      <c r="A29" s="23" t="s">
        <v>34</v>
      </c>
      <c r="B29" s="27" t="s">
        <v>478</v>
      </c>
      <c r="C29" s="23" t="s">
        <v>479</v>
      </c>
      <c r="D29" s="85">
        <f>'[19]WC032'!$N$53</f>
        <v>401025</v>
      </c>
      <c r="E29" s="85">
        <f>'[19]WC032'!$N$54</f>
        <v>167128</v>
      </c>
      <c r="F29" s="63">
        <f t="shared" si="0"/>
        <v>568153</v>
      </c>
      <c r="G29" s="87">
        <f>'[19]WC032'!$O$53</f>
        <v>409788</v>
      </c>
      <c r="H29" s="85">
        <f>'[19]WC032'!$O$54</f>
        <v>167128</v>
      </c>
      <c r="I29" s="58">
        <f t="shared" si="1"/>
        <v>576916</v>
      </c>
      <c r="J29" s="86">
        <f>'[20]WC032'!$M$52</f>
        <v>315480</v>
      </c>
      <c r="K29" s="87">
        <f>'[20]WC032'!$M$53</f>
        <v>143041</v>
      </c>
      <c r="L29" s="52">
        <f t="shared" si="2"/>
        <v>458521</v>
      </c>
      <c r="M29" s="53">
        <f t="shared" si="10"/>
        <v>0.7947794826283202</v>
      </c>
      <c r="N29" s="87"/>
      <c r="O29" s="85"/>
      <c r="P29" s="52">
        <f t="shared" si="3"/>
        <v>0</v>
      </c>
      <c r="Q29" s="53">
        <f t="shared" si="4"/>
        <v>0</v>
      </c>
      <c r="R29" s="85">
        <f>'[19]WC032'!$P$53</f>
        <v>399771</v>
      </c>
      <c r="S29" s="85">
        <f>'[19]WC032'!$P$54</f>
        <v>174209</v>
      </c>
      <c r="T29" s="52">
        <f t="shared" si="6"/>
        <v>573980</v>
      </c>
      <c r="U29" s="53">
        <f t="shared" si="11"/>
        <v>0.9949108709066832</v>
      </c>
    </row>
    <row r="30" spans="1:21" ht="12.75">
      <c r="A30" s="23" t="s">
        <v>34</v>
      </c>
      <c r="B30" s="27" t="s">
        <v>480</v>
      </c>
      <c r="C30" s="23" t="s">
        <v>481</v>
      </c>
      <c r="D30" s="85">
        <f>'[19]WC033'!$N$53</f>
        <v>101154</v>
      </c>
      <c r="E30" s="85">
        <f>'[19]WC033'!$N$54</f>
        <v>27294</v>
      </c>
      <c r="F30" s="63">
        <f t="shared" si="0"/>
        <v>128448</v>
      </c>
      <c r="G30" s="87">
        <f>'[19]WC033'!$O$53</f>
        <v>101154</v>
      </c>
      <c r="H30" s="85">
        <f>'[19]WC033'!$O$54</f>
        <v>27294</v>
      </c>
      <c r="I30" s="58">
        <f t="shared" si="1"/>
        <v>128448</v>
      </c>
      <c r="J30" s="86">
        <f>'[20]WC033'!$M$52</f>
        <v>92767</v>
      </c>
      <c r="K30" s="87">
        <f>'[20]WC033'!$M$53</f>
        <v>27553</v>
      </c>
      <c r="L30" s="52">
        <f t="shared" si="2"/>
        <v>120320</v>
      </c>
      <c r="M30" s="53">
        <f t="shared" si="10"/>
        <v>0.9367214748380668</v>
      </c>
      <c r="N30" s="87"/>
      <c r="O30" s="85"/>
      <c r="P30" s="52">
        <f t="shared" si="3"/>
        <v>0</v>
      </c>
      <c r="Q30" s="53">
        <f t="shared" si="4"/>
        <v>0</v>
      </c>
      <c r="R30" s="85">
        <f>'[19]WC033'!$P$53</f>
        <v>107910</v>
      </c>
      <c r="S30" s="85">
        <f>'[19]WC033'!$P$54</f>
        <v>23098</v>
      </c>
      <c r="T30" s="52">
        <f t="shared" si="6"/>
        <v>131008</v>
      </c>
      <c r="U30" s="53">
        <f t="shared" si="11"/>
        <v>1.0199302441454907</v>
      </c>
    </row>
    <row r="31" spans="1:21" ht="12.75">
      <c r="A31" s="23" t="s">
        <v>34</v>
      </c>
      <c r="B31" s="27" t="s">
        <v>482</v>
      </c>
      <c r="C31" s="23" t="s">
        <v>483</v>
      </c>
      <c r="D31" s="85">
        <f>'[19]WC034'!$N$53</f>
        <v>87365</v>
      </c>
      <c r="E31" s="85">
        <f>'[19]WC034'!$N$54</f>
        <v>38694</v>
      </c>
      <c r="F31" s="63">
        <f t="shared" si="0"/>
        <v>126059</v>
      </c>
      <c r="G31" s="87">
        <f>'[19]WC034'!$O$53</f>
        <v>87365</v>
      </c>
      <c r="H31" s="85">
        <f>'[19]WC034'!$O$54</f>
        <v>38694</v>
      </c>
      <c r="I31" s="58">
        <f t="shared" si="1"/>
        <v>126059</v>
      </c>
      <c r="J31" s="86">
        <f>'[20]WC034'!$M$52</f>
        <v>71605</v>
      </c>
      <c r="K31" s="87">
        <f>'[20]WC034'!$M$53</f>
        <v>19001</v>
      </c>
      <c r="L31" s="52">
        <f t="shared" si="2"/>
        <v>90606</v>
      </c>
      <c r="M31" s="53">
        <f t="shared" si="10"/>
        <v>0.7187586764927534</v>
      </c>
      <c r="N31" s="87"/>
      <c r="O31" s="85"/>
      <c r="P31" s="52">
        <f t="shared" si="3"/>
        <v>0</v>
      </c>
      <c r="Q31" s="53">
        <f t="shared" si="4"/>
        <v>0</v>
      </c>
      <c r="R31" s="85">
        <f>'[19]WC034'!$P$53</f>
        <v>92742</v>
      </c>
      <c r="S31" s="85">
        <f>'[19]WC034'!$P$54</f>
        <v>25655</v>
      </c>
      <c r="T31" s="52">
        <f t="shared" si="6"/>
        <v>118397</v>
      </c>
      <c r="U31" s="53">
        <f t="shared" si="11"/>
        <v>0.9392189371643437</v>
      </c>
    </row>
    <row r="32" spans="1:21" ht="12.75">
      <c r="A32" s="23" t="s">
        <v>53</v>
      </c>
      <c r="B32" s="27" t="s">
        <v>484</v>
      </c>
      <c r="C32" s="23" t="s">
        <v>485</v>
      </c>
      <c r="D32" s="85">
        <f>'[19]DC3'!$N$53</f>
        <v>258925</v>
      </c>
      <c r="E32" s="85">
        <f>'[19]DC3'!$N$54</f>
        <v>91828</v>
      </c>
      <c r="F32" s="63">
        <f t="shared" si="0"/>
        <v>350753</v>
      </c>
      <c r="G32" s="87">
        <f>'[19]DC3'!$O$53</f>
        <v>96959</v>
      </c>
      <c r="H32" s="85">
        <f>'[19]DC3'!$O$54</f>
        <v>2994</v>
      </c>
      <c r="I32" s="58">
        <f t="shared" si="1"/>
        <v>99953</v>
      </c>
      <c r="J32" s="86">
        <f>'[20]DC3'!$M$52</f>
        <v>96262</v>
      </c>
      <c r="K32" s="87">
        <f>'[20]DC3'!$M$53</f>
        <v>817</v>
      </c>
      <c r="L32" s="52">
        <f t="shared" si="2"/>
        <v>97079</v>
      </c>
      <c r="M32" s="53">
        <f t="shared" si="10"/>
        <v>0.9712464858483487</v>
      </c>
      <c r="N32" s="87"/>
      <c r="O32" s="85"/>
      <c r="P32" s="52">
        <f t="shared" si="3"/>
        <v>0</v>
      </c>
      <c r="Q32" s="53">
        <f t="shared" si="4"/>
        <v>0</v>
      </c>
      <c r="R32" s="85">
        <f>'[19]DC3'!$P$53</f>
        <v>93114</v>
      </c>
      <c r="S32" s="85">
        <f>'[19]DC3'!$P$54</f>
        <v>3003</v>
      </c>
      <c r="T32" s="52">
        <f t="shared" si="6"/>
        <v>96117</v>
      </c>
      <c r="U32" s="53">
        <f t="shared" si="11"/>
        <v>0.9616219623222915</v>
      </c>
    </row>
    <row r="33" spans="1:21" ht="16.5">
      <c r="A33" s="24"/>
      <c r="B33" s="80" t="s">
        <v>559</v>
      </c>
      <c r="C33" s="24"/>
      <c r="D33" s="54">
        <f>SUM(D28:D32)</f>
        <v>1054256</v>
      </c>
      <c r="E33" s="54">
        <f>SUM(E28:E32)</f>
        <v>401656</v>
      </c>
      <c r="F33" s="98">
        <f t="shared" si="0"/>
        <v>1455912</v>
      </c>
      <c r="G33" s="61">
        <f>SUM(G28:G32)</f>
        <v>901053</v>
      </c>
      <c r="H33" s="54">
        <f>SUM(H28:H32)</f>
        <v>312822</v>
      </c>
      <c r="I33" s="59">
        <f t="shared" si="1"/>
        <v>1213875</v>
      </c>
      <c r="J33" s="64">
        <f>SUM(J28:J32)</f>
        <v>763941</v>
      </c>
      <c r="K33" s="61">
        <f>SUM(K28:K32)</f>
        <v>247655</v>
      </c>
      <c r="L33" s="54">
        <f t="shared" si="2"/>
        <v>1011596</v>
      </c>
      <c r="M33" s="55">
        <f t="shared" si="10"/>
        <v>0.8333609309030996</v>
      </c>
      <c r="N33" s="61">
        <f>SUM(N28:N32)</f>
        <v>0</v>
      </c>
      <c r="O33" s="54">
        <f>SUM(O28:O32)</f>
        <v>0</v>
      </c>
      <c r="P33" s="54">
        <f t="shared" si="3"/>
        <v>0</v>
      </c>
      <c r="Q33" s="55">
        <f t="shared" si="4"/>
        <v>0</v>
      </c>
      <c r="R33" s="54">
        <f>SUM(R28:R32)</f>
        <v>885339</v>
      </c>
      <c r="S33" s="54">
        <f>SUM(S28:S32)</f>
        <v>287059</v>
      </c>
      <c r="T33" s="54">
        <f t="shared" si="6"/>
        <v>1172398</v>
      </c>
      <c r="U33" s="55">
        <f t="shared" si="11"/>
        <v>0.9658309133971784</v>
      </c>
    </row>
    <row r="34" spans="1:21" ht="16.5">
      <c r="A34" s="24"/>
      <c r="B34" s="28"/>
      <c r="C34" s="24"/>
      <c r="D34" s="54"/>
      <c r="E34" s="54"/>
      <c r="F34" s="98"/>
      <c r="G34" s="61"/>
      <c r="H34" s="54"/>
      <c r="I34" s="59"/>
      <c r="J34" s="64"/>
      <c r="K34" s="61"/>
      <c r="L34" s="54"/>
      <c r="M34" s="55"/>
      <c r="N34" s="61"/>
      <c r="O34" s="54"/>
      <c r="P34" s="54"/>
      <c r="Q34" s="55"/>
      <c r="R34" s="54"/>
      <c r="S34" s="54"/>
      <c r="T34" s="54"/>
      <c r="U34" s="55"/>
    </row>
    <row r="35" spans="1:21" ht="12.75">
      <c r="A35" s="23" t="s">
        <v>34</v>
      </c>
      <c r="B35" s="27" t="s">
        <v>486</v>
      </c>
      <c r="C35" s="23" t="s">
        <v>487</v>
      </c>
      <c r="D35" s="85">
        <f>'[19]WC041'!$N$53</f>
        <v>59355</v>
      </c>
      <c r="E35" s="85">
        <f>'[19]WC041'!$N$54</f>
        <v>17780</v>
      </c>
      <c r="F35" s="63">
        <f t="shared" si="0"/>
        <v>77135</v>
      </c>
      <c r="G35" s="87">
        <f>'[19]WC041'!$O$53</f>
        <v>41452</v>
      </c>
      <c r="H35" s="85">
        <f>'[19]WC041'!$O$54</f>
        <v>17780</v>
      </c>
      <c r="I35" s="58">
        <f t="shared" si="1"/>
        <v>59232</v>
      </c>
      <c r="J35" s="86">
        <f>'[20]WC041'!$M$52</f>
        <v>62553</v>
      </c>
      <c r="K35" s="87">
        <f>'[20]WC041'!$M$53</f>
        <v>10539</v>
      </c>
      <c r="L35" s="52">
        <f t="shared" si="2"/>
        <v>73092</v>
      </c>
      <c r="M35" s="53">
        <f aca="true" t="shared" si="12" ref="M35:M43">IF($I35=0,0,$L35/$I35)</f>
        <v>1.233995137763371</v>
      </c>
      <c r="N35" s="87"/>
      <c r="O35" s="85"/>
      <c r="P35" s="52">
        <f t="shared" si="3"/>
        <v>0</v>
      </c>
      <c r="Q35" s="53">
        <f t="shared" si="4"/>
        <v>0</v>
      </c>
      <c r="R35" s="85">
        <f>'[19]WC041'!$P$53</f>
        <v>55045</v>
      </c>
      <c r="S35" s="85">
        <f>'[19]WC041'!$P$54</f>
        <v>23878</v>
      </c>
      <c r="T35" s="52">
        <f t="shared" si="6"/>
        <v>78923</v>
      </c>
      <c r="U35" s="53">
        <f aca="true" t="shared" si="13" ref="U35:U43">IF($I35=0,0,$T35/$I35)</f>
        <v>1.3324385467314965</v>
      </c>
    </row>
    <row r="36" spans="1:21" ht="12.75">
      <c r="A36" s="23" t="s">
        <v>34</v>
      </c>
      <c r="B36" s="27" t="s">
        <v>488</v>
      </c>
      <c r="C36" s="23" t="s">
        <v>489</v>
      </c>
      <c r="D36" s="85">
        <f>'[19]WC042'!$N$53</f>
        <v>209658</v>
      </c>
      <c r="E36" s="85">
        <f>'[19]WC042'!$N$54</f>
        <v>76698</v>
      </c>
      <c r="F36" s="63">
        <f t="shared" si="0"/>
        <v>286356</v>
      </c>
      <c r="G36" s="87">
        <f>'[19]WC042'!$O$53</f>
        <v>218837</v>
      </c>
      <c r="H36" s="85">
        <f>'[19]WC042'!$O$54</f>
        <v>66651</v>
      </c>
      <c r="I36" s="58">
        <f t="shared" si="1"/>
        <v>285488</v>
      </c>
      <c r="J36" s="86">
        <f>'[20]WC042'!$M$52</f>
        <v>178522</v>
      </c>
      <c r="K36" s="87">
        <f>'[20]WC042'!$M$53</f>
        <v>41498</v>
      </c>
      <c r="L36" s="52">
        <f t="shared" si="2"/>
        <v>220020</v>
      </c>
      <c r="M36" s="53">
        <f t="shared" si="12"/>
        <v>0.7706803788600571</v>
      </c>
      <c r="N36" s="87"/>
      <c r="O36" s="85"/>
      <c r="P36" s="52">
        <f t="shared" si="3"/>
        <v>0</v>
      </c>
      <c r="Q36" s="53">
        <f t="shared" si="4"/>
        <v>0</v>
      </c>
      <c r="R36" s="85">
        <f>'[19]WC042'!$P$53</f>
        <v>166321</v>
      </c>
      <c r="S36" s="85">
        <f>'[19]WC042'!$P$54</f>
        <v>52343</v>
      </c>
      <c r="T36" s="52">
        <f t="shared" si="6"/>
        <v>218664</v>
      </c>
      <c r="U36" s="53">
        <f t="shared" si="13"/>
        <v>0.7659306170487026</v>
      </c>
    </row>
    <row r="37" spans="1:21" ht="12.75">
      <c r="A37" s="23" t="s">
        <v>34</v>
      </c>
      <c r="B37" s="27" t="s">
        <v>490</v>
      </c>
      <c r="C37" s="23" t="s">
        <v>491</v>
      </c>
      <c r="D37" s="85">
        <f>'[19]WC043'!$N$53</f>
        <v>404271</v>
      </c>
      <c r="E37" s="85">
        <f>'[19]WC043'!$N$54</f>
        <v>97138</v>
      </c>
      <c r="F37" s="63">
        <f t="shared" si="0"/>
        <v>501409</v>
      </c>
      <c r="G37" s="87">
        <f>'[19]WC043'!$O$53</f>
        <v>482911</v>
      </c>
      <c r="H37" s="85">
        <f>'[19]WC043'!$O$54</f>
        <v>107445</v>
      </c>
      <c r="I37" s="58">
        <f t="shared" si="1"/>
        <v>590356</v>
      </c>
      <c r="J37" s="86">
        <f>'[20]WC043'!$M$52</f>
        <v>368864</v>
      </c>
      <c r="K37" s="87">
        <f>'[20]WC043'!$M$53</f>
        <v>97274</v>
      </c>
      <c r="L37" s="52">
        <f t="shared" si="2"/>
        <v>466138</v>
      </c>
      <c r="M37" s="53">
        <f t="shared" si="12"/>
        <v>0.7895879774237917</v>
      </c>
      <c r="N37" s="87"/>
      <c r="O37" s="85"/>
      <c r="P37" s="52">
        <f t="shared" si="3"/>
        <v>0</v>
      </c>
      <c r="Q37" s="53">
        <f t="shared" si="4"/>
        <v>0</v>
      </c>
      <c r="R37" s="85">
        <f>'[19]WC043'!$P$53</f>
        <v>405282</v>
      </c>
      <c r="S37" s="85">
        <f>'[19]WC043'!$P$54</f>
        <v>156502</v>
      </c>
      <c r="T37" s="52">
        <f t="shared" si="6"/>
        <v>561784</v>
      </c>
      <c r="U37" s="53">
        <f t="shared" si="13"/>
        <v>0.9516020841661641</v>
      </c>
    </row>
    <row r="38" spans="1:21" ht="12.75">
      <c r="A38" s="23" t="s">
        <v>34</v>
      </c>
      <c r="B38" s="27" t="s">
        <v>492</v>
      </c>
      <c r="C38" s="23" t="s">
        <v>493</v>
      </c>
      <c r="D38" s="85">
        <f>'[19]WC044'!$N$53</f>
        <v>694972</v>
      </c>
      <c r="E38" s="85">
        <f>'[19]WC044'!$N$54</f>
        <v>330202</v>
      </c>
      <c r="F38" s="63">
        <f t="shared" si="0"/>
        <v>1025174</v>
      </c>
      <c r="G38" s="87">
        <f>'[19]WC044'!$O$53</f>
        <v>704272</v>
      </c>
      <c r="H38" s="85">
        <f>'[19]WC044'!$O$54</f>
        <v>332210</v>
      </c>
      <c r="I38" s="58">
        <f t="shared" si="1"/>
        <v>1036482</v>
      </c>
      <c r="J38" s="86">
        <f>'[20]WC044'!$M$52</f>
        <v>605289</v>
      </c>
      <c r="K38" s="87">
        <f>'[20]WC044'!$M$53</f>
        <v>284923</v>
      </c>
      <c r="L38" s="52">
        <f t="shared" si="2"/>
        <v>890212</v>
      </c>
      <c r="M38" s="53">
        <f t="shared" si="12"/>
        <v>0.858878398274162</v>
      </c>
      <c r="N38" s="87"/>
      <c r="O38" s="85"/>
      <c r="P38" s="52">
        <f t="shared" si="3"/>
        <v>0</v>
      </c>
      <c r="Q38" s="53">
        <f t="shared" si="4"/>
        <v>0</v>
      </c>
      <c r="R38" s="85">
        <f>'[19]WC044'!$P$53</f>
        <v>667756</v>
      </c>
      <c r="S38" s="85">
        <f>'[19]WC044'!$P$54</f>
        <v>842526</v>
      </c>
      <c r="T38" s="52">
        <f t="shared" si="6"/>
        <v>1510282</v>
      </c>
      <c r="U38" s="53">
        <f t="shared" si="13"/>
        <v>1.457123230311766</v>
      </c>
    </row>
    <row r="39" spans="1:21" ht="12.75">
      <c r="A39" s="23" t="s">
        <v>34</v>
      </c>
      <c r="B39" s="27" t="s">
        <v>494</v>
      </c>
      <c r="C39" s="23" t="s">
        <v>495</v>
      </c>
      <c r="D39" s="85">
        <f>'[19]WC045'!$N$53</f>
        <v>217153</v>
      </c>
      <c r="E39" s="85">
        <f>'[19]WC045'!$N$54</f>
        <v>29970</v>
      </c>
      <c r="F39" s="63">
        <f t="shared" si="0"/>
        <v>247123</v>
      </c>
      <c r="G39" s="87">
        <f>'[19]WC045'!$O$53</f>
        <v>217153</v>
      </c>
      <c r="H39" s="85">
        <f>'[19]WC045'!$O$54</f>
        <v>29970</v>
      </c>
      <c r="I39" s="58">
        <f t="shared" si="1"/>
        <v>247123</v>
      </c>
      <c r="J39" s="86">
        <f>'[20]WC045'!$M$52</f>
        <v>231805</v>
      </c>
      <c r="K39" s="87">
        <f>'[20]WC045'!$M$53</f>
        <v>15649</v>
      </c>
      <c r="L39" s="52">
        <f t="shared" si="2"/>
        <v>247454</v>
      </c>
      <c r="M39" s="53">
        <f t="shared" si="12"/>
        <v>1.0013394139760363</v>
      </c>
      <c r="N39" s="87"/>
      <c r="O39" s="85"/>
      <c r="P39" s="52">
        <f t="shared" si="3"/>
        <v>0</v>
      </c>
      <c r="Q39" s="53">
        <f t="shared" si="4"/>
        <v>0</v>
      </c>
      <c r="R39" s="85">
        <f>'[19]WC045'!$P$53</f>
        <v>254937</v>
      </c>
      <c r="S39" s="85">
        <f>'[19]WC045'!$P$54</f>
        <v>17490</v>
      </c>
      <c r="T39" s="52">
        <f t="shared" si="6"/>
        <v>272427</v>
      </c>
      <c r="U39" s="53">
        <f t="shared" si="13"/>
        <v>1.102394354228461</v>
      </c>
    </row>
    <row r="40" spans="1:21" ht="12.75">
      <c r="A40" s="23" t="s">
        <v>34</v>
      </c>
      <c r="B40" s="27" t="s">
        <v>496</v>
      </c>
      <c r="C40" s="23" t="s">
        <v>497</v>
      </c>
      <c r="D40" s="85">
        <f>'[19]WC047'!$N$53</f>
        <v>211808</v>
      </c>
      <c r="E40" s="85">
        <f>'[19]WC047'!$N$54</f>
        <v>90110</v>
      </c>
      <c r="F40" s="63">
        <f t="shared" si="0"/>
        <v>301918</v>
      </c>
      <c r="G40" s="87">
        <f>'[19]WC047'!$O$53</f>
        <v>230076</v>
      </c>
      <c r="H40" s="85">
        <f>'[19]WC047'!$O$54</f>
        <v>80402</v>
      </c>
      <c r="I40" s="58">
        <f t="shared" si="1"/>
        <v>310478</v>
      </c>
      <c r="J40" s="86">
        <f>'[20]WC047'!$M$52</f>
        <v>196123</v>
      </c>
      <c r="K40" s="87">
        <f>'[20]WC047'!$M$53</f>
        <v>63505</v>
      </c>
      <c r="L40" s="52">
        <f t="shared" si="2"/>
        <v>259628</v>
      </c>
      <c r="M40" s="53">
        <f t="shared" si="12"/>
        <v>0.8362202796977564</v>
      </c>
      <c r="N40" s="87"/>
      <c r="O40" s="85"/>
      <c r="P40" s="52">
        <f t="shared" si="3"/>
        <v>0</v>
      </c>
      <c r="Q40" s="53">
        <f t="shared" si="4"/>
        <v>0</v>
      </c>
      <c r="R40" s="85">
        <f>'[19]WC047'!$P$53</f>
        <v>225888</v>
      </c>
      <c r="S40" s="85">
        <f>'[19]WC047'!$P$54</f>
        <v>70143</v>
      </c>
      <c r="T40" s="52">
        <f t="shared" si="6"/>
        <v>296031</v>
      </c>
      <c r="U40" s="53">
        <f t="shared" si="13"/>
        <v>0.9534685227294688</v>
      </c>
    </row>
    <row r="41" spans="1:21" ht="12.75">
      <c r="A41" s="23" t="s">
        <v>34</v>
      </c>
      <c r="B41" s="27" t="s">
        <v>498</v>
      </c>
      <c r="C41" s="23" t="s">
        <v>499</v>
      </c>
      <c r="D41" s="85">
        <f>'[19]WC048'!$N$53</f>
        <v>344278</v>
      </c>
      <c r="E41" s="85">
        <f>'[19]WC048'!$N$54</f>
        <v>68617</v>
      </c>
      <c r="F41" s="63">
        <f t="shared" si="0"/>
        <v>412895</v>
      </c>
      <c r="G41" s="87">
        <f>'[19]WC048'!$O$53</f>
        <v>382116</v>
      </c>
      <c r="H41" s="85">
        <f>'[19]WC048'!$O$54</f>
        <v>85509</v>
      </c>
      <c r="I41" s="58">
        <f t="shared" si="1"/>
        <v>467625</v>
      </c>
      <c r="J41" s="86">
        <f>'[20]WC048'!$M$52</f>
        <v>347902</v>
      </c>
      <c r="K41" s="87">
        <f>'[20]WC048'!$M$53</f>
        <v>68516</v>
      </c>
      <c r="L41" s="52">
        <f t="shared" si="2"/>
        <v>416418</v>
      </c>
      <c r="M41" s="53">
        <f t="shared" si="12"/>
        <v>0.8904955894145951</v>
      </c>
      <c r="N41" s="87"/>
      <c r="O41" s="85"/>
      <c r="P41" s="52">
        <f t="shared" si="3"/>
        <v>0</v>
      </c>
      <c r="Q41" s="53">
        <f t="shared" si="4"/>
        <v>0</v>
      </c>
      <c r="R41" s="85">
        <f>'[19]WC048'!$P$53</f>
        <v>327115</v>
      </c>
      <c r="S41" s="85">
        <f>'[19]WC048'!$P$54</f>
        <v>66078</v>
      </c>
      <c r="T41" s="52">
        <f t="shared" si="6"/>
        <v>393193</v>
      </c>
      <c r="U41" s="53">
        <f t="shared" si="13"/>
        <v>0.8408297246725475</v>
      </c>
    </row>
    <row r="42" spans="1:21" ht="12.75">
      <c r="A42" s="23" t="s">
        <v>53</v>
      </c>
      <c r="B42" s="27" t="s">
        <v>500</v>
      </c>
      <c r="C42" s="23" t="s">
        <v>501</v>
      </c>
      <c r="D42" s="85">
        <f>'[19]DC4'!$N$53</f>
        <v>159296</v>
      </c>
      <c r="E42" s="85">
        <f>'[19]DC4'!$N$54</f>
        <v>22631</v>
      </c>
      <c r="F42" s="63">
        <f t="shared" si="0"/>
        <v>181927</v>
      </c>
      <c r="G42" s="87">
        <f>'[19]DC4'!$O$53</f>
        <v>159296</v>
      </c>
      <c r="H42" s="85">
        <f>'[19]DC4'!$O$54</f>
        <v>22631</v>
      </c>
      <c r="I42" s="58">
        <f t="shared" si="1"/>
        <v>181927</v>
      </c>
      <c r="J42" s="86">
        <f>'[20]DC4'!$M$52</f>
        <v>152707</v>
      </c>
      <c r="K42" s="87">
        <f>'[20]DC4'!$M$53</f>
        <v>21653</v>
      </c>
      <c r="L42" s="52">
        <f t="shared" si="2"/>
        <v>174360</v>
      </c>
      <c r="M42" s="53">
        <f t="shared" si="12"/>
        <v>0.9584063937733267</v>
      </c>
      <c r="N42" s="87"/>
      <c r="O42" s="85"/>
      <c r="P42" s="52">
        <f t="shared" si="3"/>
        <v>0</v>
      </c>
      <c r="Q42" s="53">
        <f t="shared" si="4"/>
        <v>0</v>
      </c>
      <c r="R42" s="85">
        <f>'[19]DC4'!$P$53</f>
        <v>257403</v>
      </c>
      <c r="S42" s="85">
        <f>'[19]DC4'!$P$54</f>
        <v>29017</v>
      </c>
      <c r="T42" s="52">
        <f t="shared" si="6"/>
        <v>286420</v>
      </c>
      <c r="U42" s="53">
        <f t="shared" si="13"/>
        <v>1.574367740907067</v>
      </c>
    </row>
    <row r="43" spans="1:21" ht="16.5">
      <c r="A43" s="24"/>
      <c r="B43" s="80" t="s">
        <v>560</v>
      </c>
      <c r="C43" s="24"/>
      <c r="D43" s="54">
        <f>SUM(D35:D42)</f>
        <v>2300791</v>
      </c>
      <c r="E43" s="54">
        <f>SUM(E35:E42)</f>
        <v>733146</v>
      </c>
      <c r="F43" s="98">
        <f t="shared" si="0"/>
        <v>3033937</v>
      </c>
      <c r="G43" s="61">
        <f>SUM(G35:G42)</f>
        <v>2436113</v>
      </c>
      <c r="H43" s="54">
        <f>SUM(H35:H42)</f>
        <v>742598</v>
      </c>
      <c r="I43" s="59">
        <f t="shared" si="1"/>
        <v>3178711</v>
      </c>
      <c r="J43" s="64">
        <f>SUM(J35:J42)</f>
        <v>2143765</v>
      </c>
      <c r="K43" s="61">
        <f>SUM(K35:K42)</f>
        <v>603557</v>
      </c>
      <c r="L43" s="54">
        <f t="shared" si="2"/>
        <v>2747322</v>
      </c>
      <c r="M43" s="55">
        <f t="shared" si="12"/>
        <v>0.8642880714855802</v>
      </c>
      <c r="N43" s="61">
        <f>SUM(N35:N42)</f>
        <v>0</v>
      </c>
      <c r="O43" s="54">
        <f>SUM(O35:O42)</f>
        <v>0</v>
      </c>
      <c r="P43" s="54">
        <f t="shared" si="3"/>
        <v>0</v>
      </c>
      <c r="Q43" s="55">
        <f t="shared" si="4"/>
        <v>0</v>
      </c>
      <c r="R43" s="54">
        <f>SUM(R35:R42)</f>
        <v>2359747</v>
      </c>
      <c r="S43" s="54">
        <f>SUM(S35:S42)</f>
        <v>1257977</v>
      </c>
      <c r="T43" s="54">
        <f t="shared" si="6"/>
        <v>3617724</v>
      </c>
      <c r="U43" s="55">
        <f t="shared" si="13"/>
        <v>1.138110384995679</v>
      </c>
    </row>
    <row r="44" spans="1:21" ht="16.5">
      <c r="A44" s="24"/>
      <c r="B44" s="28"/>
      <c r="C44" s="24"/>
      <c r="D44" s="54"/>
      <c r="E44" s="54"/>
      <c r="F44" s="98"/>
      <c r="G44" s="61"/>
      <c r="H44" s="54"/>
      <c r="I44" s="59"/>
      <c r="J44" s="64"/>
      <c r="K44" s="61"/>
      <c r="L44" s="54"/>
      <c r="M44" s="55"/>
      <c r="N44" s="61"/>
      <c r="O44" s="54"/>
      <c r="P44" s="54"/>
      <c r="Q44" s="55"/>
      <c r="R44" s="54"/>
      <c r="S44" s="54"/>
      <c r="T44" s="54"/>
      <c r="U44" s="55"/>
    </row>
    <row r="45" spans="1:21" ht="12.75">
      <c r="A45" s="23" t="s">
        <v>34</v>
      </c>
      <c r="B45" s="27" t="s">
        <v>502</v>
      </c>
      <c r="C45" s="23" t="s">
        <v>503</v>
      </c>
      <c r="D45" s="85">
        <f>'[19]WC051'!$N$53</f>
        <v>21227</v>
      </c>
      <c r="E45" s="85">
        <f>'[19]WC051'!$N$54</f>
        <v>5155</v>
      </c>
      <c r="F45" s="63">
        <f t="shared" si="0"/>
        <v>26382</v>
      </c>
      <c r="G45" s="87">
        <f>'[19]WC051'!$O$53</f>
        <v>21645</v>
      </c>
      <c r="H45" s="85">
        <f>'[19]WC051'!$O$54</f>
        <v>5155</v>
      </c>
      <c r="I45" s="58">
        <f t="shared" si="1"/>
        <v>26800</v>
      </c>
      <c r="J45" s="86">
        <f>'[20]WC051'!$M$52</f>
        <v>22255</v>
      </c>
      <c r="K45" s="87">
        <f>'[20]WC051'!$M$53</f>
        <v>5253</v>
      </c>
      <c r="L45" s="52">
        <f t="shared" si="2"/>
        <v>27508</v>
      </c>
      <c r="M45" s="53">
        <f>IF($I45=0,0,$L45/$I45)</f>
        <v>1.026417910447761</v>
      </c>
      <c r="N45" s="87"/>
      <c r="O45" s="85"/>
      <c r="P45" s="52">
        <f t="shared" si="3"/>
        <v>0</v>
      </c>
      <c r="Q45" s="53">
        <f t="shared" si="4"/>
        <v>0</v>
      </c>
      <c r="R45" s="85">
        <f>'[19]WC051'!$P$53</f>
        <v>22887</v>
      </c>
      <c r="S45" s="85">
        <f>'[19]WC051'!$P$54</f>
        <v>4806</v>
      </c>
      <c r="T45" s="52">
        <f t="shared" si="6"/>
        <v>27693</v>
      </c>
      <c r="U45" s="53">
        <f>IF($I45=0,0,$T45/$I45)</f>
        <v>1.033320895522388</v>
      </c>
    </row>
    <row r="46" spans="1:21" ht="12.75">
      <c r="A46" s="23" t="s">
        <v>34</v>
      </c>
      <c r="B46" s="27" t="s">
        <v>504</v>
      </c>
      <c r="C46" s="23" t="s">
        <v>505</v>
      </c>
      <c r="D46" s="85">
        <f>'[19]WC052'!$N$53</f>
        <v>16963</v>
      </c>
      <c r="E46" s="85">
        <f>'[19]WC052'!$N$54</f>
        <v>6998</v>
      </c>
      <c r="F46" s="63">
        <f t="shared" si="0"/>
        <v>23961</v>
      </c>
      <c r="G46" s="87">
        <f>'[19]WC052'!$O$53</f>
        <v>16963</v>
      </c>
      <c r="H46" s="85">
        <f>'[19]WC052'!$O$54</f>
        <v>0</v>
      </c>
      <c r="I46" s="58">
        <f t="shared" si="1"/>
        <v>16963</v>
      </c>
      <c r="J46" s="86">
        <f>'[20]WC052'!$M$52</f>
        <v>17344</v>
      </c>
      <c r="K46" s="87">
        <f>'[20]WC052'!$M$53</f>
        <v>3752</v>
      </c>
      <c r="L46" s="52">
        <f t="shared" si="2"/>
        <v>21096</v>
      </c>
      <c r="M46" s="53">
        <f>IF($I46=0,0,$L46/$I46)</f>
        <v>1.2436479396333195</v>
      </c>
      <c r="N46" s="87"/>
      <c r="O46" s="85"/>
      <c r="P46" s="52">
        <f t="shared" si="3"/>
        <v>0</v>
      </c>
      <c r="Q46" s="53">
        <f t="shared" si="4"/>
        <v>0</v>
      </c>
      <c r="R46" s="85">
        <f>'[19]WC052'!$P$53</f>
        <v>23305</v>
      </c>
      <c r="S46" s="85">
        <f>'[19]WC052'!$P$54</f>
        <v>5534</v>
      </c>
      <c r="T46" s="52">
        <f t="shared" si="6"/>
        <v>28839</v>
      </c>
      <c r="U46" s="53">
        <f>IF($I46=0,0,$T46/$I46)</f>
        <v>1.7001120084890644</v>
      </c>
    </row>
    <row r="47" spans="1:21" ht="12.75">
      <c r="A47" s="23" t="s">
        <v>34</v>
      </c>
      <c r="B47" s="27" t="s">
        <v>506</v>
      </c>
      <c r="C47" s="23" t="s">
        <v>507</v>
      </c>
      <c r="D47" s="85">
        <f>'[19]WC053'!$N$53</f>
        <v>97213</v>
      </c>
      <c r="E47" s="85">
        <f>'[19]WC053'!$N$54</f>
        <v>36004</v>
      </c>
      <c r="F47" s="63">
        <f t="shared" si="0"/>
        <v>133217</v>
      </c>
      <c r="G47" s="87">
        <f>'[19]WC053'!$O$53</f>
        <v>99610</v>
      </c>
      <c r="H47" s="85">
        <f>'[19]WC053'!$O$54</f>
        <v>36004</v>
      </c>
      <c r="I47" s="58">
        <f t="shared" si="1"/>
        <v>135614</v>
      </c>
      <c r="J47" s="86">
        <f>'[20]WC053'!$M$52</f>
        <v>90384</v>
      </c>
      <c r="K47" s="87">
        <f>'[20]WC053'!$M$53</f>
        <v>53002</v>
      </c>
      <c r="L47" s="52">
        <f t="shared" si="2"/>
        <v>143386</v>
      </c>
      <c r="M47" s="53">
        <f>IF($I47=0,0,$L47/$I47)</f>
        <v>1.057309717285826</v>
      </c>
      <c r="N47" s="87"/>
      <c r="O47" s="85"/>
      <c r="P47" s="52">
        <f t="shared" si="3"/>
        <v>0</v>
      </c>
      <c r="Q47" s="53">
        <f t="shared" si="4"/>
        <v>0</v>
      </c>
      <c r="R47" s="85">
        <f>'[19]WC053'!$P$53</f>
        <v>140431</v>
      </c>
      <c r="S47" s="85">
        <f>'[19]WC053'!$P$54</f>
        <v>22957</v>
      </c>
      <c r="T47" s="52">
        <f t="shared" si="6"/>
        <v>163388</v>
      </c>
      <c r="U47" s="53">
        <f>IF($I47=0,0,$T47/$I47)</f>
        <v>1.2048018641143245</v>
      </c>
    </row>
    <row r="48" spans="1:21" ht="12.75">
      <c r="A48" s="23" t="s">
        <v>53</v>
      </c>
      <c r="B48" s="27" t="s">
        <v>508</v>
      </c>
      <c r="C48" s="23" t="s">
        <v>509</v>
      </c>
      <c r="D48" s="85">
        <f>'[19]DC5'!$N$53</f>
        <v>54413</v>
      </c>
      <c r="E48" s="85">
        <f>'[19]DC5'!$N$54</f>
        <v>6470</v>
      </c>
      <c r="F48" s="63">
        <f t="shared" si="0"/>
        <v>60883</v>
      </c>
      <c r="G48" s="87">
        <f>'[19]DC5'!$O$53</f>
        <v>54413</v>
      </c>
      <c r="H48" s="85">
        <f>'[19]DC5'!$O$54</f>
        <v>6470</v>
      </c>
      <c r="I48" s="58">
        <f t="shared" si="1"/>
        <v>60883</v>
      </c>
      <c r="J48" s="86">
        <f>'[20]DC5'!$M$52</f>
        <v>50533</v>
      </c>
      <c r="K48" s="87">
        <f>'[20]DC5'!$M$53</f>
        <v>7283</v>
      </c>
      <c r="L48" s="52">
        <f t="shared" si="2"/>
        <v>57816</v>
      </c>
      <c r="M48" s="53">
        <f>IF($I48=0,0,$L48/$I48)</f>
        <v>0.9496246899791403</v>
      </c>
      <c r="N48" s="87"/>
      <c r="O48" s="85"/>
      <c r="P48" s="52">
        <f t="shared" si="3"/>
        <v>0</v>
      </c>
      <c r="Q48" s="53">
        <f t="shared" si="4"/>
        <v>0</v>
      </c>
      <c r="R48" s="85">
        <f>'[19]DC5'!$P$53</f>
        <v>51408</v>
      </c>
      <c r="S48" s="85">
        <f>'[19]DC5'!$P$54</f>
        <v>7283</v>
      </c>
      <c r="T48" s="52">
        <f t="shared" si="6"/>
        <v>58691</v>
      </c>
      <c r="U48" s="53">
        <f>IF($I48=0,0,$T48/$I48)</f>
        <v>0.9639965179114038</v>
      </c>
    </row>
    <row r="49" spans="1:21" ht="16.5">
      <c r="A49" s="24"/>
      <c r="B49" s="80" t="s">
        <v>561</v>
      </c>
      <c r="C49" s="24"/>
      <c r="D49" s="54">
        <f>SUM(D45:D48)</f>
        <v>189816</v>
      </c>
      <c r="E49" s="54">
        <f>SUM(E45:E48)</f>
        <v>54627</v>
      </c>
      <c r="F49" s="98">
        <f t="shared" si="0"/>
        <v>244443</v>
      </c>
      <c r="G49" s="61">
        <f>SUM(G45:G48)</f>
        <v>192631</v>
      </c>
      <c r="H49" s="54">
        <f>SUM(H45:H48)</f>
        <v>47629</v>
      </c>
      <c r="I49" s="59">
        <f t="shared" si="1"/>
        <v>240260</v>
      </c>
      <c r="J49" s="64">
        <f>SUM(J45:J48)</f>
        <v>180516</v>
      </c>
      <c r="K49" s="61">
        <f>SUM(K45:K48)</f>
        <v>69290</v>
      </c>
      <c r="L49" s="54">
        <f t="shared" si="2"/>
        <v>249806</v>
      </c>
      <c r="M49" s="55">
        <f>IF($I49=0,0,$L49/$I49)</f>
        <v>1.0397319570465329</v>
      </c>
      <c r="N49" s="61">
        <f>SUM(N45:N48)</f>
        <v>0</v>
      </c>
      <c r="O49" s="54">
        <f>SUM(O45:O48)</f>
        <v>0</v>
      </c>
      <c r="P49" s="54">
        <f t="shared" si="3"/>
        <v>0</v>
      </c>
      <c r="Q49" s="55">
        <f>IF($P49=0,0,$P49/$I49)</f>
        <v>0</v>
      </c>
      <c r="R49" s="54">
        <f>SUM(R45:R48)</f>
        <v>238031</v>
      </c>
      <c r="S49" s="54">
        <f>SUM(S45:S48)</f>
        <v>40580</v>
      </c>
      <c r="T49" s="54">
        <f t="shared" si="6"/>
        <v>278611</v>
      </c>
      <c r="U49" s="55">
        <f>IF($I49=0,0,$T49/$I49)</f>
        <v>1.1596229085157745</v>
      </c>
    </row>
    <row r="50" spans="1:21" ht="16.5">
      <c r="A50" s="24"/>
      <c r="B50" s="28"/>
      <c r="C50" s="24"/>
      <c r="D50" s="54"/>
      <c r="E50" s="54"/>
      <c r="F50" s="98"/>
      <c r="G50" s="61"/>
      <c r="H50" s="54"/>
      <c r="I50" s="59"/>
      <c r="J50" s="64"/>
      <c r="K50" s="54"/>
      <c r="L50" s="54"/>
      <c r="M50" s="55"/>
      <c r="N50" s="61"/>
      <c r="O50" s="54"/>
      <c r="P50" s="54"/>
      <c r="Q50" s="55"/>
      <c r="R50" s="54"/>
      <c r="S50" s="54"/>
      <c r="T50" s="54"/>
      <c r="U50" s="55"/>
    </row>
    <row r="51" spans="1:21" ht="16.5">
      <c r="A51" s="24"/>
      <c r="B51" s="81" t="s">
        <v>562</v>
      </c>
      <c r="C51" s="24"/>
      <c r="D51" s="92">
        <f>SUM(D9,D12:D17,D20:D25,D28:D32,D35:D42,D45:D48)</f>
        <v>22888805</v>
      </c>
      <c r="E51" s="92">
        <f>SUM(E9,E12:E17,E20:E25,E28:E32,E35:E42,E45:E48)</f>
        <v>6056768</v>
      </c>
      <c r="F51" s="95">
        <f t="shared" si="0"/>
        <v>28945573</v>
      </c>
      <c r="G51" s="96">
        <f>SUM(G9,G12:G17,G20:G25,G28:G32,G35:G42,G45:G48)</f>
        <v>21672666</v>
      </c>
      <c r="H51" s="92">
        <f>SUM(H9,H12:H17,H20:H25,H28:H32,H35:H42,H45:H48)</f>
        <v>7299771</v>
      </c>
      <c r="I51" s="93">
        <f t="shared" si="1"/>
        <v>28972437</v>
      </c>
      <c r="J51" s="94">
        <f>SUM(J9,J12:J17,J20:J25,J28:J32,J35:J42,J45:J48)</f>
        <v>24322479</v>
      </c>
      <c r="K51" s="92">
        <f>SUM(K9,K12:K17,K20:K25,K28:K32,K35:K42,K45:K48)</f>
        <v>6670610</v>
      </c>
      <c r="L51" s="92">
        <f t="shared" si="2"/>
        <v>30993089</v>
      </c>
      <c r="M51" s="55">
        <f>IF($I51=0,0,$L51/$I51)</f>
        <v>1.0697439431829638</v>
      </c>
      <c r="N51" s="61">
        <f>SUM(N9,N12:N17,N20:N25,N28:N32,N35:N42,N45:N48)</f>
        <v>0</v>
      </c>
      <c r="O51" s="54">
        <f>SUM(O9,O12:O17,O20:O25,O28:O32,O35:O42,O45:O48)</f>
        <v>0</v>
      </c>
      <c r="P51" s="54">
        <f t="shared" si="3"/>
        <v>0</v>
      </c>
      <c r="Q51" s="55">
        <f t="shared" si="4"/>
        <v>0</v>
      </c>
      <c r="R51" s="54">
        <f>SUM(R9,R12:R17,R20:R25,R28:R32,R35:R42,R45:R48)</f>
        <v>20984568</v>
      </c>
      <c r="S51" s="54">
        <f>SUM(S9,S12:S17,S20:S25,S28:S32,S35:S42,S45:S48)</f>
        <v>7601255</v>
      </c>
      <c r="T51" s="54">
        <f t="shared" si="6"/>
        <v>28585823</v>
      </c>
      <c r="U51" s="55">
        <f>IF($I51=0,0,$T51/$I51)</f>
        <v>0.9866557997865351</v>
      </c>
    </row>
    <row r="52" spans="1:21" ht="12.75">
      <c r="A52" s="26"/>
      <c r="B52" s="30"/>
      <c r="C52" s="26"/>
      <c r="D52" s="52"/>
      <c r="E52" s="52"/>
      <c r="F52" s="58"/>
      <c r="G52" s="62"/>
      <c r="H52" s="52"/>
      <c r="I52" s="58"/>
      <c r="J52" s="62"/>
      <c r="K52" s="52"/>
      <c r="L52" s="52"/>
      <c r="M52" s="10"/>
      <c r="N52" s="60"/>
      <c r="O52" s="52"/>
      <c r="P52" s="52"/>
      <c r="Q52" s="10"/>
      <c r="R52" s="52"/>
      <c r="S52" s="52"/>
      <c r="T52" s="52"/>
      <c r="U52" s="53"/>
    </row>
    <row r="53" spans="1:21" ht="12.75">
      <c r="A53" s="31"/>
      <c r="B53" s="105" t="s">
        <v>572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32"/>
      <c r="B54" s="123" t="s">
        <v>569</v>
      </c>
      <c r="C54" s="32"/>
      <c r="D54" s="82"/>
      <c r="E54" s="82"/>
      <c r="F54" s="82"/>
      <c r="G54" s="82"/>
      <c r="H54" s="82"/>
      <c r="I54" s="82"/>
      <c r="J54" s="112">
        <f>J51-'[1]WC'!Z45</f>
        <v>-3</v>
      </c>
      <c r="K54" s="112">
        <f>K51-'[1]WC'!AA45</f>
        <v>-5</v>
      </c>
      <c r="L54" s="112">
        <f>L51-'[1]WC'!AB45</f>
        <v>-8</v>
      </c>
      <c r="M54" s="112"/>
      <c r="N54" s="82"/>
      <c r="O54" s="82"/>
      <c r="P54" s="82"/>
      <c r="Q54" s="82"/>
      <c r="R54" s="82"/>
      <c r="S54" s="82"/>
      <c r="T54" s="82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11"/>
      <c r="K55" s="111"/>
      <c r="L55" s="111"/>
      <c r="M55" s="111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11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32"/>
      <c r="B88" s="33"/>
      <c r="C88" s="3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7:13" ht="12.75">
      <c r="G91" s="16"/>
      <c r="H91" s="16"/>
      <c r="I91" s="16"/>
      <c r="J91" s="16"/>
      <c r="K91" s="16"/>
      <c r="L91" s="16"/>
      <c r="M91" s="16"/>
    </row>
    <row r="92" spans="7:13" ht="12.75">
      <c r="G92" s="16"/>
      <c r="H92" s="16"/>
      <c r="I92" s="16"/>
      <c r="J92" s="16"/>
      <c r="K92" s="16"/>
      <c r="L92" s="16"/>
      <c r="M92" s="16"/>
    </row>
    <row r="93" spans="10:13" ht="12.75">
      <c r="J93" s="16"/>
      <c r="K93" s="16"/>
      <c r="L93" s="16"/>
      <c r="M93" s="16"/>
    </row>
    <row r="94" spans="10:13" ht="12.75">
      <c r="J94" s="16"/>
      <c r="K94" s="16"/>
      <c r="L94" s="16"/>
      <c r="M94" s="16"/>
    </row>
    <row r="95" spans="10:13" ht="12.75">
      <c r="J95" s="16"/>
      <c r="K95" s="16"/>
      <c r="L95" s="16"/>
      <c r="M95" s="16"/>
    </row>
    <row r="96" spans="10:13" ht="12.75">
      <c r="J96" s="16"/>
      <c r="K96" s="16"/>
      <c r="L96" s="16"/>
      <c r="M96" s="16"/>
    </row>
    <row r="97" spans="10:13" ht="12.75">
      <c r="J97" s="16"/>
      <c r="K97" s="16"/>
      <c r="L97" s="16"/>
      <c r="M97" s="16"/>
    </row>
    <row r="98" spans="10:13" ht="12.75">
      <c r="J98" s="16"/>
      <c r="K98" s="16"/>
      <c r="L98" s="16"/>
      <c r="M98" s="16"/>
    </row>
    <row r="99" spans="10:13" ht="12.75">
      <c r="J99" s="16"/>
      <c r="K99" s="16"/>
      <c r="L99" s="16"/>
      <c r="M99" s="16"/>
    </row>
    <row r="100" spans="10:13" ht="12.75">
      <c r="J100" s="16"/>
      <c r="K100" s="16"/>
      <c r="L100" s="16"/>
      <c r="M100" s="16"/>
    </row>
    <row r="101" spans="10:13" ht="12.75">
      <c r="J101" s="16"/>
      <c r="K101" s="16"/>
      <c r="L101" s="16"/>
      <c r="M101" s="16"/>
    </row>
    <row r="102" spans="10:13" ht="12.75">
      <c r="J102" s="16"/>
      <c r="K102" s="16"/>
      <c r="L102" s="16"/>
      <c r="M102" s="16"/>
    </row>
    <row r="103" spans="10:13" ht="12.75">
      <c r="J103" s="16"/>
      <c r="K103" s="16"/>
      <c r="L103" s="16"/>
      <c r="M103" s="16"/>
    </row>
    <row r="104" spans="10:13" ht="12.75">
      <c r="J104" s="16"/>
      <c r="K104" s="16"/>
      <c r="L104" s="16"/>
      <c r="M104" s="16"/>
    </row>
    <row r="105" spans="10:13" ht="12.75">
      <c r="J105" s="16"/>
      <c r="K105" s="16"/>
      <c r="L105" s="16"/>
      <c r="M105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="85" zoomScaleNormal="85" zoomScalePageLayoutView="0" workbookViewId="0" topLeftCell="C1">
      <selection activeCell="A1" sqref="A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6.8515625" style="0" customWidth="1"/>
    <col min="4" max="12" width="11.7109375" style="0" customWidth="1"/>
    <col min="13" max="13" width="10.7109375" style="0" customWidth="1"/>
    <col min="14" max="17" width="13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8"/>
      <c r="B6" s="16"/>
      <c r="C6" s="6"/>
      <c r="D6" s="7"/>
      <c r="E6" s="12"/>
      <c r="F6" s="10"/>
      <c r="G6" s="7"/>
      <c r="H6" s="12"/>
      <c r="I6" s="10"/>
      <c r="J6" s="7"/>
      <c r="K6" s="12"/>
      <c r="L6" s="12"/>
      <c r="M6" s="10"/>
      <c r="N6" s="7"/>
      <c r="O6" s="12"/>
      <c r="P6" s="12"/>
      <c r="Q6" s="10"/>
      <c r="R6" s="7"/>
      <c r="S6" s="12"/>
      <c r="T6" s="12"/>
      <c r="U6" s="10"/>
    </row>
    <row r="7" spans="1:21" ht="16.5">
      <c r="A7" s="38"/>
      <c r="B7" s="19" t="s">
        <v>25</v>
      </c>
      <c r="C7" s="6"/>
      <c r="D7" s="7"/>
      <c r="E7" s="13"/>
      <c r="F7" s="10"/>
      <c r="G7" s="7"/>
      <c r="H7" s="13"/>
      <c r="I7" s="10"/>
      <c r="J7" s="7"/>
      <c r="K7" s="13"/>
      <c r="L7" s="13"/>
      <c r="M7" s="10"/>
      <c r="N7" s="7"/>
      <c r="O7" s="13"/>
      <c r="P7" s="13"/>
      <c r="Q7" s="10"/>
      <c r="R7" s="7"/>
      <c r="S7" s="13"/>
      <c r="T7" s="13"/>
      <c r="U7" s="10"/>
    </row>
    <row r="8" spans="1:21" ht="16.5">
      <c r="A8" s="38"/>
      <c r="B8" s="16"/>
      <c r="C8" s="6"/>
      <c r="D8" s="7"/>
      <c r="E8" s="13"/>
      <c r="F8" s="10"/>
      <c r="G8" s="7"/>
      <c r="H8" s="13"/>
      <c r="I8" s="10"/>
      <c r="J8" s="7"/>
      <c r="K8" s="13"/>
      <c r="L8" s="13"/>
      <c r="M8" s="10"/>
      <c r="N8" s="7"/>
      <c r="O8" s="13"/>
      <c r="P8" s="13"/>
      <c r="Q8" s="10"/>
      <c r="R8" s="7"/>
      <c r="S8" s="13"/>
      <c r="T8" s="13"/>
      <c r="U8" s="10"/>
    </row>
    <row r="9" spans="1:21" ht="12.75">
      <c r="A9" s="7"/>
      <c r="B9" s="109" t="s">
        <v>26</v>
      </c>
      <c r="C9" s="23" t="s">
        <v>579</v>
      </c>
      <c r="D9" s="52">
        <f>'EC'!D9</f>
        <v>4336055</v>
      </c>
      <c r="E9" s="52">
        <f>'EC'!E9</f>
        <v>1951352</v>
      </c>
      <c r="F9" s="58">
        <f>$D9+$E9</f>
        <v>6287407</v>
      </c>
      <c r="G9" s="62">
        <f>'EC'!G9</f>
        <v>4427581</v>
      </c>
      <c r="H9" s="52">
        <f>'EC'!H9</f>
        <v>1951352</v>
      </c>
      <c r="I9" s="63">
        <f>$G9+$H9</f>
        <v>6378933</v>
      </c>
      <c r="J9" s="60">
        <f>'EC'!J9</f>
        <v>2323457</v>
      </c>
      <c r="K9" s="52">
        <f>'EC'!K9</f>
        <v>2281514</v>
      </c>
      <c r="L9" s="52">
        <f>$J9+$K9</f>
        <v>4604971</v>
      </c>
      <c r="M9" s="53">
        <f aca="true" t="shared" si="0" ref="M9:M15">IF($I9=0,0,$L9/$I9)</f>
        <v>0.7219030204581236</v>
      </c>
      <c r="N9" s="60">
        <f>'EC'!N9</f>
        <v>0</v>
      </c>
      <c r="O9" s="52">
        <f>'EC'!O9</f>
        <v>0</v>
      </c>
      <c r="P9" s="52">
        <f>$N9+$O9</f>
        <v>0</v>
      </c>
      <c r="Q9" s="53">
        <f>IF($P9=0,0,$P9/$I9)</f>
        <v>0</v>
      </c>
      <c r="R9" s="52">
        <f>'EC'!R9</f>
        <v>4311267</v>
      </c>
      <c r="S9" s="52">
        <f>'EC'!S9</f>
        <v>2439295</v>
      </c>
      <c r="T9" s="52">
        <f aca="true" t="shared" si="1" ref="T9:T14">$R9+$S9</f>
        <v>6750562</v>
      </c>
      <c r="U9" s="53">
        <f aca="true" t="shared" si="2" ref="U9:U15">IF($I9=0,0,$T9/$I9)</f>
        <v>1.058258802843673</v>
      </c>
    </row>
    <row r="10" spans="1:21" ht="12.75">
      <c r="A10" s="7"/>
      <c r="B10" s="109" t="s">
        <v>27</v>
      </c>
      <c r="C10" s="23" t="s">
        <v>580</v>
      </c>
      <c r="D10" s="52">
        <f>'GT'!D9</f>
        <v>13403919</v>
      </c>
      <c r="E10" s="52">
        <f>'GT'!E9</f>
        <v>2248236</v>
      </c>
      <c r="F10" s="58">
        <f aca="true" t="shared" si="3" ref="F10:F15">$D10+$E10</f>
        <v>15652155</v>
      </c>
      <c r="G10" s="62">
        <f>'GT'!G9</f>
        <v>13403919</v>
      </c>
      <c r="H10" s="52">
        <f>'GT'!H9</f>
        <v>2248236</v>
      </c>
      <c r="I10" s="63">
        <f aca="true" t="shared" si="4" ref="I10:I15">$G10+$H10</f>
        <v>15652155</v>
      </c>
      <c r="J10" s="60">
        <f>'GT'!J9</f>
        <v>10332089</v>
      </c>
      <c r="K10" s="52">
        <f>'GT'!K9</f>
        <v>1940733</v>
      </c>
      <c r="L10" s="52">
        <f aca="true" t="shared" si="5" ref="L10:L15">$J10+$K10</f>
        <v>12272822</v>
      </c>
      <c r="M10" s="53">
        <f t="shared" si="0"/>
        <v>0.7840979085627506</v>
      </c>
      <c r="N10" s="60">
        <f>'GT'!N9</f>
        <v>0</v>
      </c>
      <c r="O10" s="52">
        <f>'GT'!O9</f>
        <v>0</v>
      </c>
      <c r="P10" s="52">
        <f aca="true" t="shared" si="6" ref="P10:P15">$N10+$O10</f>
        <v>0</v>
      </c>
      <c r="Q10" s="53">
        <f aca="true" t="shared" si="7" ref="Q10:Q15">IF($P10=0,0,$P10/$I10)</f>
        <v>0</v>
      </c>
      <c r="R10" s="52">
        <f>'GT'!R9</f>
        <v>13636739</v>
      </c>
      <c r="S10" s="52">
        <f>'GT'!S9</f>
        <v>2553777</v>
      </c>
      <c r="T10" s="52">
        <f t="shared" si="1"/>
        <v>16190516</v>
      </c>
      <c r="U10" s="53">
        <f t="shared" si="2"/>
        <v>1.034395327672132</v>
      </c>
    </row>
    <row r="11" spans="1:21" ht="12.75">
      <c r="A11" s="7"/>
      <c r="B11" s="109" t="s">
        <v>28</v>
      </c>
      <c r="C11" s="23" t="s">
        <v>581</v>
      </c>
      <c r="D11" s="52">
        <f>'GT'!D10</f>
        <v>18789345</v>
      </c>
      <c r="E11" s="52">
        <f>'GT'!E10</f>
        <v>5270489</v>
      </c>
      <c r="F11" s="58">
        <f t="shared" si="3"/>
        <v>24059834</v>
      </c>
      <c r="G11" s="62">
        <f>'GT'!G10</f>
        <v>19760006</v>
      </c>
      <c r="H11" s="52">
        <f>'GT'!H10</f>
        <v>6474589</v>
      </c>
      <c r="I11" s="63">
        <f t="shared" si="4"/>
        <v>26234595</v>
      </c>
      <c r="J11" s="60">
        <f>'GT'!J10</f>
        <v>20590602</v>
      </c>
      <c r="K11" s="52">
        <f>'GT'!K10</f>
        <v>6621692</v>
      </c>
      <c r="L11" s="52">
        <f t="shared" si="5"/>
        <v>27212294</v>
      </c>
      <c r="M11" s="53">
        <f t="shared" si="0"/>
        <v>1.0372675469165809</v>
      </c>
      <c r="N11" s="60">
        <f>'GT'!N10</f>
        <v>0</v>
      </c>
      <c r="O11" s="52">
        <f>'GT'!O10</f>
        <v>0</v>
      </c>
      <c r="P11" s="52">
        <f t="shared" si="6"/>
        <v>0</v>
      </c>
      <c r="Q11" s="53">
        <f t="shared" si="7"/>
        <v>0</v>
      </c>
      <c r="R11" s="52">
        <f>'GT'!R10</f>
        <v>19983060</v>
      </c>
      <c r="S11" s="52">
        <f>'GT'!S10</f>
        <v>6373507</v>
      </c>
      <c r="T11" s="52">
        <f t="shared" si="1"/>
        <v>26356567</v>
      </c>
      <c r="U11" s="53">
        <f t="shared" si="2"/>
        <v>1.0046492808446252</v>
      </c>
    </row>
    <row r="12" spans="1:21" ht="12.75">
      <c r="A12" s="7"/>
      <c r="B12" s="109" t="s">
        <v>29</v>
      </c>
      <c r="C12" s="23" t="s">
        <v>582</v>
      </c>
      <c r="D12" s="52">
        <f>'GT'!D11</f>
        <v>10537904</v>
      </c>
      <c r="E12" s="52">
        <f>'GT'!E11</f>
        <v>3161765</v>
      </c>
      <c r="F12" s="58">
        <f t="shared" si="3"/>
        <v>13699669</v>
      </c>
      <c r="G12" s="62">
        <f>'GT'!G11</f>
        <v>10537904</v>
      </c>
      <c r="H12" s="52">
        <f>'GT'!H11</f>
        <v>3161765</v>
      </c>
      <c r="I12" s="63">
        <f t="shared" si="4"/>
        <v>13699669</v>
      </c>
      <c r="J12" s="60">
        <f>'GT'!J11</f>
        <v>12130814</v>
      </c>
      <c r="K12" s="52">
        <f>'GT'!K11</f>
        <v>2644157</v>
      </c>
      <c r="L12" s="52">
        <f t="shared" si="5"/>
        <v>14774971</v>
      </c>
      <c r="M12" s="53">
        <f t="shared" si="0"/>
        <v>1.0784910934709444</v>
      </c>
      <c r="N12" s="60">
        <f>'GT'!N11</f>
        <v>0</v>
      </c>
      <c r="O12" s="52">
        <f>'GT'!O11</f>
        <v>0</v>
      </c>
      <c r="P12" s="52">
        <f t="shared" si="6"/>
        <v>0</v>
      </c>
      <c r="Q12" s="53">
        <f t="shared" si="7"/>
        <v>0</v>
      </c>
      <c r="R12" s="52">
        <f>'GT'!R11</f>
        <v>11407199</v>
      </c>
      <c r="S12" s="52">
        <f>'GT'!S11</f>
        <v>2685673</v>
      </c>
      <c r="T12" s="52">
        <f t="shared" si="1"/>
        <v>14092872</v>
      </c>
      <c r="U12" s="53">
        <f t="shared" si="2"/>
        <v>1.0287016423535489</v>
      </c>
    </row>
    <row r="13" spans="1:21" ht="12.75">
      <c r="A13" s="7"/>
      <c r="B13" s="109" t="s">
        <v>30</v>
      </c>
      <c r="C13" s="23" t="s">
        <v>583</v>
      </c>
      <c r="D13" s="52">
        <f>KZ!D9</f>
        <v>14288394</v>
      </c>
      <c r="E13" s="52">
        <f>KZ!E9</f>
        <v>5929687</v>
      </c>
      <c r="F13" s="58">
        <f t="shared" si="3"/>
        <v>20218081</v>
      </c>
      <c r="G13" s="62">
        <f>KZ!G9</f>
        <v>14773621</v>
      </c>
      <c r="H13" s="52">
        <f>KZ!H9</f>
        <v>5929687</v>
      </c>
      <c r="I13" s="63">
        <f t="shared" si="4"/>
        <v>20703308</v>
      </c>
      <c r="J13" s="60">
        <f>KZ!J9</f>
        <v>13376853</v>
      </c>
      <c r="K13" s="52">
        <f>KZ!K9</f>
        <v>6303048</v>
      </c>
      <c r="L13" s="52">
        <f t="shared" si="5"/>
        <v>19679901</v>
      </c>
      <c r="M13" s="53">
        <f t="shared" si="0"/>
        <v>0.9505679478854298</v>
      </c>
      <c r="N13" s="60">
        <f>KZ!N9</f>
        <v>0</v>
      </c>
      <c r="O13" s="52">
        <f>KZ!O9</f>
        <v>0</v>
      </c>
      <c r="P13" s="52">
        <f t="shared" si="6"/>
        <v>0</v>
      </c>
      <c r="Q13" s="53">
        <f t="shared" si="7"/>
        <v>0</v>
      </c>
      <c r="R13" s="52">
        <f>KZ!R9</f>
        <v>14489373</v>
      </c>
      <c r="S13" s="52">
        <f>KZ!S9</f>
        <v>5827672</v>
      </c>
      <c r="T13" s="52">
        <f t="shared" si="1"/>
        <v>20317045</v>
      </c>
      <c r="U13" s="53">
        <f t="shared" si="2"/>
        <v>0.9813429332162763</v>
      </c>
    </row>
    <row r="14" spans="1:21" ht="12.75">
      <c r="A14" s="7"/>
      <c r="B14" s="109" t="s">
        <v>31</v>
      </c>
      <c r="C14" s="23" t="s">
        <v>584</v>
      </c>
      <c r="D14" s="52">
        <f>WC!D9</f>
        <v>15758044</v>
      </c>
      <c r="E14" s="52">
        <f>WC!E9</f>
        <v>3909092</v>
      </c>
      <c r="F14" s="58">
        <f t="shared" si="3"/>
        <v>19667136</v>
      </c>
      <c r="G14" s="62">
        <f>WC!G9</f>
        <v>14449434</v>
      </c>
      <c r="H14" s="52">
        <f>WC!H9</f>
        <v>5224062</v>
      </c>
      <c r="I14" s="63">
        <f t="shared" si="4"/>
        <v>19673496</v>
      </c>
      <c r="J14" s="60">
        <f>WC!J9</f>
        <v>17905477</v>
      </c>
      <c r="K14" s="52">
        <f>WC!K9</f>
        <v>4975683</v>
      </c>
      <c r="L14" s="52">
        <f t="shared" si="5"/>
        <v>22881160</v>
      </c>
      <c r="M14" s="53">
        <f t="shared" si="0"/>
        <v>1.1630449412753077</v>
      </c>
      <c r="N14" s="60">
        <f>WC!N9</f>
        <v>0</v>
      </c>
      <c r="O14" s="52">
        <f>WC!O9</f>
        <v>0</v>
      </c>
      <c r="P14" s="52">
        <f t="shared" si="6"/>
        <v>0</v>
      </c>
      <c r="Q14" s="53">
        <f t="shared" si="7"/>
        <v>0</v>
      </c>
      <c r="R14" s="52">
        <f>WC!R9</f>
        <v>13871233</v>
      </c>
      <c r="S14" s="52">
        <f>WC!S9</f>
        <v>5060341</v>
      </c>
      <c r="T14" s="52">
        <f t="shared" si="1"/>
        <v>18931574</v>
      </c>
      <c r="U14" s="53">
        <f t="shared" si="2"/>
        <v>0.962288248108013</v>
      </c>
    </row>
    <row r="15" spans="1:21" ht="16.5">
      <c r="A15" s="39"/>
      <c r="B15" s="40" t="s">
        <v>0</v>
      </c>
      <c r="C15" s="41"/>
      <c r="D15" s="92">
        <f>SUM(D9:D14)</f>
        <v>77113661</v>
      </c>
      <c r="E15" s="92">
        <f>SUM(E9:E14)</f>
        <v>22470621</v>
      </c>
      <c r="F15" s="93">
        <f t="shared" si="3"/>
        <v>99584282</v>
      </c>
      <c r="G15" s="94">
        <f>SUM(G9:G14)</f>
        <v>77352465</v>
      </c>
      <c r="H15" s="92">
        <f>SUM(H9:H14)</f>
        <v>24989691</v>
      </c>
      <c r="I15" s="95">
        <f t="shared" si="4"/>
        <v>102342156</v>
      </c>
      <c r="J15" s="96">
        <f>SUM(J9:J14)</f>
        <v>76659292</v>
      </c>
      <c r="K15" s="92">
        <f>SUM(K9:K14)</f>
        <v>24766827</v>
      </c>
      <c r="L15" s="92">
        <f t="shared" si="5"/>
        <v>101426119</v>
      </c>
      <c r="M15" s="55">
        <f t="shared" si="0"/>
        <v>0.9910492700583716</v>
      </c>
      <c r="N15" s="61">
        <f>SUM(N9:N14)</f>
        <v>0</v>
      </c>
      <c r="O15" s="54">
        <f>SUM(O9:O14)</f>
        <v>0</v>
      </c>
      <c r="P15" s="54">
        <f t="shared" si="6"/>
        <v>0</v>
      </c>
      <c r="Q15" s="55">
        <f t="shared" si="7"/>
        <v>0</v>
      </c>
      <c r="R15" s="54">
        <f>SUM(R9:R14)</f>
        <v>77698871</v>
      </c>
      <c r="S15" s="54">
        <f>SUM(S9:S14)</f>
        <v>24940265</v>
      </c>
      <c r="T15" s="54">
        <f>$R15+$S15</f>
        <v>102639136</v>
      </c>
      <c r="U15" s="55">
        <f t="shared" si="2"/>
        <v>1.0029018345089389</v>
      </c>
    </row>
    <row r="16" spans="1:21" ht="12.75">
      <c r="A16" s="9"/>
      <c r="B16" s="17"/>
      <c r="C16" s="42"/>
      <c r="D16" s="9"/>
      <c r="E16" s="14"/>
      <c r="F16" s="8"/>
      <c r="G16" s="9"/>
      <c r="H16" s="14"/>
      <c r="I16" s="8"/>
      <c r="J16" s="9"/>
      <c r="K16" s="14"/>
      <c r="L16" s="14"/>
      <c r="M16" s="8"/>
      <c r="N16" s="9"/>
      <c r="O16" s="14"/>
      <c r="P16" s="14"/>
      <c r="Q16" s="8"/>
      <c r="R16" s="9"/>
      <c r="S16" s="14"/>
      <c r="T16" s="14"/>
      <c r="U16" s="8"/>
    </row>
    <row r="17" ht="12.75">
      <c r="B17" s="105" t="s">
        <v>572</v>
      </c>
    </row>
    <row r="18" spans="2:12" ht="12.75">
      <c r="B18" s="123" t="s">
        <v>569</v>
      </c>
      <c r="J18" s="113">
        <f>J15-'[1]Summary per Metro'!Z15</f>
        <v>0</v>
      </c>
      <c r="K18" s="113">
        <f>K15-'[1]Summary per Metro'!AA15</f>
        <v>0</v>
      </c>
      <c r="L18" s="113">
        <f>L15-'[1]Summary per Metro'!AB15</f>
        <v>0</v>
      </c>
    </row>
    <row r="19" spans="5:12" ht="12.75">
      <c r="E19" s="84"/>
      <c r="J19" s="114"/>
      <c r="K19" s="114"/>
      <c r="L19" s="114"/>
    </row>
    <row r="20" spans="5:12" ht="12.75">
      <c r="E20" s="84"/>
      <c r="J20" s="114"/>
      <c r="K20" s="114"/>
      <c r="L20" s="114"/>
    </row>
    <row r="21" ht="12.75">
      <c r="E21" s="84"/>
    </row>
    <row r="22" ht="12.75">
      <c r="E22" s="84"/>
    </row>
    <row r="23" ht="12.75">
      <c r="E23" s="84"/>
    </row>
    <row r="24" ht="12.75">
      <c r="E24" s="84"/>
    </row>
    <row r="25" ht="12.75">
      <c r="E25" s="83"/>
    </row>
  </sheetData>
  <sheetProtection/>
  <mergeCells count="5">
    <mergeCell ref="A2:Q2"/>
    <mergeCell ref="R4:U4"/>
    <mergeCell ref="N4:Q4"/>
    <mergeCell ref="D4:F4"/>
    <mergeCell ref="G4:I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ignoredErrors>
    <ignoredError sqref="F15 I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2" customFormat="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9" t="s">
        <v>0</v>
      </c>
      <c r="J5" s="78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70"/>
      <c r="H6" s="12"/>
      <c r="I6" s="71"/>
      <c r="J6" s="97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7</v>
      </c>
      <c r="C7" s="6"/>
      <c r="D7" s="7"/>
      <c r="E7" s="13"/>
      <c r="F7" s="10"/>
      <c r="G7" s="50"/>
      <c r="H7" s="13"/>
      <c r="I7" s="51"/>
      <c r="J7" s="68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50"/>
      <c r="H8" s="13"/>
      <c r="I8" s="51"/>
      <c r="J8" s="68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26</v>
      </c>
      <c r="C9" s="23" t="s">
        <v>579</v>
      </c>
      <c r="D9" s="85">
        <f>'[3]EC000'!$N$53</f>
        <v>4336055</v>
      </c>
      <c r="E9" s="85">
        <f>'[3]EC000'!$N$54</f>
        <v>1951352</v>
      </c>
      <c r="F9" s="58">
        <f>$D9+$E9</f>
        <v>6287407</v>
      </c>
      <c r="G9" s="86">
        <f>'[3]EC000'!$O$53</f>
        <v>4427581</v>
      </c>
      <c r="H9" s="85">
        <f>'[3]EC000'!$O$54</f>
        <v>1951352</v>
      </c>
      <c r="I9" s="63">
        <f>$G9+$H9</f>
        <v>6378933</v>
      </c>
      <c r="J9" s="87">
        <f>'[4]EC000'!$M$52</f>
        <v>2323457</v>
      </c>
      <c r="K9" s="87">
        <f>'[4]EC000'!$M$53</f>
        <v>2281514</v>
      </c>
      <c r="L9" s="52">
        <f>$J9+$K9</f>
        <v>4604971</v>
      </c>
      <c r="M9" s="53">
        <f>IF($I9=0,0,$L9/$I9)</f>
        <v>0.7219030204581236</v>
      </c>
      <c r="N9" s="87"/>
      <c r="O9" s="85"/>
      <c r="P9" s="52">
        <f>$N9+$O9</f>
        <v>0</v>
      </c>
      <c r="Q9" s="53">
        <f>IF($P9=0,0,$P9/$I9)</f>
        <v>0</v>
      </c>
      <c r="R9" s="85">
        <f>'[3]EC000'!$P$53</f>
        <v>4311267</v>
      </c>
      <c r="S9" s="85">
        <f>'[3]EC000'!$P$54</f>
        <v>2439295</v>
      </c>
      <c r="T9" s="52">
        <f>$R9+$S9</f>
        <v>6750562</v>
      </c>
      <c r="U9" s="53">
        <f>IF($I9=0,0,$T9/$I9)</f>
        <v>1.058258802843673</v>
      </c>
    </row>
    <row r="10" spans="1:21" ht="16.5">
      <c r="A10" s="24"/>
      <c r="B10" s="28"/>
      <c r="C10" s="24"/>
      <c r="D10" s="54">
        <f>D9</f>
        <v>4336055</v>
      </c>
      <c r="E10" s="54">
        <f>E9</f>
        <v>1951352</v>
      </c>
      <c r="F10" s="59">
        <f>$D10+$E10</f>
        <v>6287407</v>
      </c>
      <c r="G10" s="64">
        <f>G9</f>
        <v>4427581</v>
      </c>
      <c r="H10" s="54">
        <f>H9</f>
        <v>1951352</v>
      </c>
      <c r="I10" s="98">
        <f>$G10+$H10</f>
        <v>6378933</v>
      </c>
      <c r="J10" s="61">
        <f>J9</f>
        <v>2323457</v>
      </c>
      <c r="K10" s="54">
        <f>K9</f>
        <v>2281514</v>
      </c>
      <c r="L10" s="54">
        <f aca="true" t="shared" si="0" ref="L10:L68">$J10+$K10</f>
        <v>4604971</v>
      </c>
      <c r="M10" s="55">
        <f>IF($I10=0,0,$L10/$I10)</f>
        <v>0.7219030204581236</v>
      </c>
      <c r="N10" s="61">
        <f>N9</f>
        <v>0</v>
      </c>
      <c r="O10" s="54">
        <f>O9</f>
        <v>0</v>
      </c>
      <c r="P10" s="54">
        <f>$N10+$O10</f>
        <v>0</v>
      </c>
      <c r="Q10" s="55">
        <f>IF($P10=0,0,$P10/$I10)</f>
        <v>0</v>
      </c>
      <c r="R10" s="54">
        <f>R9</f>
        <v>4311267</v>
      </c>
      <c r="S10" s="54">
        <f>S9</f>
        <v>2439295</v>
      </c>
      <c r="T10" s="54">
        <f>$R10+$S10</f>
        <v>6750562</v>
      </c>
      <c r="U10" s="55">
        <f>IF($I10=0,0,$T10/$I10)</f>
        <v>1.058258802843673</v>
      </c>
    </row>
    <row r="11" spans="1:21" ht="16.5">
      <c r="A11" s="24"/>
      <c r="B11" s="28"/>
      <c r="C11" s="24"/>
      <c r="D11" s="54"/>
      <c r="E11" s="54"/>
      <c r="F11" s="59"/>
      <c r="G11" s="64"/>
      <c r="H11" s="54"/>
      <c r="I11" s="98"/>
      <c r="J11" s="61"/>
      <c r="K11" s="54"/>
      <c r="L11" s="54"/>
      <c r="M11" s="55"/>
      <c r="N11" s="61"/>
      <c r="O11" s="54"/>
      <c r="P11" s="54"/>
      <c r="Q11" s="55"/>
      <c r="R11" s="54"/>
      <c r="S11" s="54"/>
      <c r="T11" s="54"/>
      <c r="U11" s="55"/>
    </row>
    <row r="12" spans="1:21" ht="12.75">
      <c r="A12" s="23" t="s">
        <v>34</v>
      </c>
      <c r="B12" s="27" t="s">
        <v>35</v>
      </c>
      <c r="C12" s="23" t="s">
        <v>36</v>
      </c>
      <c r="D12" s="85">
        <f>'[3]EC101'!$N$53</f>
        <v>65608</v>
      </c>
      <c r="E12" s="85">
        <f>'[3]EC101'!$N$54</f>
        <v>36551</v>
      </c>
      <c r="F12" s="58">
        <f aca="true" t="shared" si="1" ref="F12:F44">$D12+$E12</f>
        <v>102159</v>
      </c>
      <c r="G12" s="86">
        <f>'[3]EC101'!$O$53</f>
        <v>69991</v>
      </c>
      <c r="H12" s="85">
        <f>'[3]EC101'!$O$54</f>
        <v>36551</v>
      </c>
      <c r="I12" s="63">
        <f aca="true" t="shared" si="2" ref="I12:I44">$G12+$H12</f>
        <v>106542</v>
      </c>
      <c r="J12" s="87">
        <f>'[4]EC101'!$M$52</f>
        <v>34890</v>
      </c>
      <c r="K12" s="87">
        <f>'[4]EC101'!$M$53</f>
        <v>15230</v>
      </c>
      <c r="L12" s="52">
        <f t="shared" si="0"/>
        <v>50120</v>
      </c>
      <c r="M12" s="53">
        <f aca="true" t="shared" si="3" ref="M12:M22">IF($I12=0,0,$L12/$I12)</f>
        <v>0.47042480899551353</v>
      </c>
      <c r="N12" s="87"/>
      <c r="O12" s="85"/>
      <c r="P12" s="52">
        <f aca="true" t="shared" si="4" ref="P12:P68">$N12+$O12</f>
        <v>0</v>
      </c>
      <c r="Q12" s="53">
        <f aca="true" t="shared" si="5" ref="Q12:Q68">IF($P12=0,0,$P12/$I12)</f>
        <v>0</v>
      </c>
      <c r="R12" s="85">
        <f>'[3]EC101'!$P$53</f>
        <v>78251</v>
      </c>
      <c r="S12" s="85">
        <f>'[3]EC101'!$P$54</f>
        <v>27706</v>
      </c>
      <c r="T12" s="52">
        <f aca="true" t="shared" si="6" ref="T12:T68">$R12+$S12</f>
        <v>105957</v>
      </c>
      <c r="U12" s="53">
        <f aca="true" t="shared" si="7" ref="U12:U22">IF($I12=0,0,$T12/$I12)</f>
        <v>0.994509207636425</v>
      </c>
    </row>
    <row r="13" spans="1:21" ht="12.75">
      <c r="A13" s="23" t="s">
        <v>34</v>
      </c>
      <c r="B13" s="27" t="s">
        <v>37</v>
      </c>
      <c r="C13" s="23" t="s">
        <v>38</v>
      </c>
      <c r="D13" s="85">
        <f>'[3]EC102'!$N$53</f>
        <v>121019</v>
      </c>
      <c r="E13" s="85">
        <f>'[3]EC102'!$N$54</f>
        <v>17007</v>
      </c>
      <c r="F13" s="58">
        <f t="shared" si="1"/>
        <v>138026</v>
      </c>
      <c r="G13" s="86">
        <f>'[3]EC102'!$O$53</f>
        <v>125839</v>
      </c>
      <c r="H13" s="85">
        <f>'[3]EC102'!$O$54</f>
        <v>11491</v>
      </c>
      <c r="I13" s="63">
        <f t="shared" si="2"/>
        <v>137330</v>
      </c>
      <c r="J13" s="87">
        <f>'[4]EC102'!$M$52</f>
        <v>115575</v>
      </c>
      <c r="K13" s="87">
        <f>'[4]EC102'!$M$53</f>
        <v>14971</v>
      </c>
      <c r="L13" s="52">
        <f t="shared" si="0"/>
        <v>130546</v>
      </c>
      <c r="M13" s="53">
        <f t="shared" si="3"/>
        <v>0.9506007427364742</v>
      </c>
      <c r="N13" s="87"/>
      <c r="O13" s="85"/>
      <c r="P13" s="52">
        <f t="shared" si="4"/>
        <v>0</v>
      </c>
      <c r="Q13" s="53">
        <f t="shared" si="5"/>
        <v>0</v>
      </c>
      <c r="R13" s="85">
        <f>'[3]EC102'!$P$53</f>
        <v>110561</v>
      </c>
      <c r="S13" s="85">
        <f>'[3]EC102'!$P$54</f>
        <v>12019</v>
      </c>
      <c r="T13" s="52">
        <f t="shared" si="6"/>
        <v>122580</v>
      </c>
      <c r="U13" s="53">
        <f t="shared" si="7"/>
        <v>0.8925944804485546</v>
      </c>
    </row>
    <row r="14" spans="1:21" ht="12.75">
      <c r="A14" s="23" t="s">
        <v>34</v>
      </c>
      <c r="B14" s="27" t="s">
        <v>39</v>
      </c>
      <c r="C14" s="23" t="s">
        <v>40</v>
      </c>
      <c r="D14" s="85">
        <f>'[3]EC103'!$N$53</f>
        <v>16185</v>
      </c>
      <c r="E14" s="85">
        <f>'[3]EC103'!$N$54</f>
        <v>3886</v>
      </c>
      <c r="F14" s="58">
        <f t="shared" si="1"/>
        <v>20071</v>
      </c>
      <c r="G14" s="86">
        <f>'[3]EC103'!$O$53</f>
        <v>16535</v>
      </c>
      <c r="H14" s="85">
        <f>'[3]EC103'!$O$54</f>
        <v>3886</v>
      </c>
      <c r="I14" s="63">
        <f t="shared" si="2"/>
        <v>20421</v>
      </c>
      <c r="J14" s="87">
        <f>'[4]EC103'!$M$52</f>
        <v>14532</v>
      </c>
      <c r="K14" s="87">
        <f>'[4]EC103'!$M$53</f>
        <v>12383</v>
      </c>
      <c r="L14" s="52">
        <f t="shared" si="0"/>
        <v>26915</v>
      </c>
      <c r="M14" s="53">
        <f t="shared" si="3"/>
        <v>1.3180059742422017</v>
      </c>
      <c r="N14" s="87"/>
      <c r="O14" s="85"/>
      <c r="P14" s="52">
        <f t="shared" si="4"/>
        <v>0</v>
      </c>
      <c r="Q14" s="53">
        <f t="shared" si="5"/>
        <v>0</v>
      </c>
      <c r="R14" s="85">
        <f>'[3]EC103'!$P$53</f>
        <v>14532</v>
      </c>
      <c r="S14" s="85">
        <f>'[3]EC103'!$P$54</f>
        <v>12383</v>
      </c>
      <c r="T14" s="52">
        <f t="shared" si="6"/>
        <v>26915</v>
      </c>
      <c r="U14" s="53">
        <f t="shared" si="7"/>
        <v>1.3180059742422017</v>
      </c>
    </row>
    <row r="15" spans="1:21" ht="12.75">
      <c r="A15" s="23" t="s">
        <v>34</v>
      </c>
      <c r="B15" s="27" t="s">
        <v>41</v>
      </c>
      <c r="C15" s="23" t="s">
        <v>42</v>
      </c>
      <c r="D15" s="85">
        <f>'[3]EC104'!$N$53</f>
        <v>171455</v>
      </c>
      <c r="E15" s="85">
        <f>'[3]EC104'!$N$54</f>
        <v>34055</v>
      </c>
      <c r="F15" s="58">
        <f t="shared" si="1"/>
        <v>205510</v>
      </c>
      <c r="G15" s="86">
        <f>'[3]EC104'!$O$53</f>
        <v>177047</v>
      </c>
      <c r="H15" s="85">
        <f>'[3]EC104'!$O$54</f>
        <v>34055</v>
      </c>
      <c r="I15" s="63">
        <f t="shared" si="2"/>
        <v>211102</v>
      </c>
      <c r="J15" s="87">
        <f>'[4]EC104'!$M$52</f>
        <v>170779</v>
      </c>
      <c r="K15" s="87">
        <f>'[4]EC104'!$M$53</f>
        <v>33265</v>
      </c>
      <c r="L15" s="52">
        <f t="shared" si="0"/>
        <v>204044</v>
      </c>
      <c r="M15" s="53">
        <f t="shared" si="3"/>
        <v>0.9665659254767838</v>
      </c>
      <c r="N15" s="87"/>
      <c r="O15" s="85"/>
      <c r="P15" s="52">
        <f t="shared" si="4"/>
        <v>0</v>
      </c>
      <c r="Q15" s="53">
        <f t="shared" si="5"/>
        <v>0</v>
      </c>
      <c r="R15" s="85">
        <f>'[3]EC104'!$P$53</f>
        <v>169294</v>
      </c>
      <c r="S15" s="85">
        <f>'[3]EC104'!$P$54</f>
        <v>37702</v>
      </c>
      <c r="T15" s="52">
        <f t="shared" si="6"/>
        <v>206996</v>
      </c>
      <c r="U15" s="53">
        <f t="shared" si="7"/>
        <v>0.9805496868812233</v>
      </c>
    </row>
    <row r="16" spans="1:21" ht="12.75">
      <c r="A16" s="23" t="s">
        <v>34</v>
      </c>
      <c r="B16" s="27" t="s">
        <v>43</v>
      </c>
      <c r="C16" s="23" t="s">
        <v>44</v>
      </c>
      <c r="D16" s="85">
        <f>'[3]EC105'!$N$53</f>
        <v>123349</v>
      </c>
      <c r="E16" s="85">
        <f>'[3]EC105'!$N$54</f>
        <v>38249</v>
      </c>
      <c r="F16" s="58">
        <f t="shared" si="1"/>
        <v>161598</v>
      </c>
      <c r="G16" s="86">
        <f>'[3]EC105'!$O$53</f>
        <v>123349</v>
      </c>
      <c r="H16" s="85">
        <f>'[3]EC105'!$O$54</f>
        <v>38249</v>
      </c>
      <c r="I16" s="63">
        <f t="shared" si="2"/>
        <v>161598</v>
      </c>
      <c r="J16" s="87">
        <f>'[4]EC105'!$M$52</f>
        <v>130447</v>
      </c>
      <c r="K16" s="87">
        <f>'[4]EC105'!$M$53</f>
        <v>19977</v>
      </c>
      <c r="L16" s="52">
        <f t="shared" si="0"/>
        <v>150424</v>
      </c>
      <c r="M16" s="53">
        <f t="shared" si="3"/>
        <v>0.9308531046176314</v>
      </c>
      <c r="N16" s="87"/>
      <c r="O16" s="85"/>
      <c r="P16" s="52">
        <f t="shared" si="4"/>
        <v>0</v>
      </c>
      <c r="Q16" s="53">
        <f t="shared" si="5"/>
        <v>0</v>
      </c>
      <c r="R16" s="85">
        <f>'[3]EC105'!$P$53</f>
        <v>132325</v>
      </c>
      <c r="S16" s="85">
        <f>'[3]EC105'!$P$54</f>
        <v>29910</v>
      </c>
      <c r="T16" s="52">
        <f t="shared" si="6"/>
        <v>162235</v>
      </c>
      <c r="U16" s="53">
        <f t="shared" si="7"/>
        <v>1.0039418804688176</v>
      </c>
    </row>
    <row r="17" spans="1:21" ht="12.75">
      <c r="A17" s="23" t="s">
        <v>34</v>
      </c>
      <c r="B17" s="27" t="s">
        <v>45</v>
      </c>
      <c r="C17" s="23" t="s">
        <v>46</v>
      </c>
      <c r="D17" s="85">
        <f>'[3]EC106'!$N$53</f>
        <v>46447</v>
      </c>
      <c r="E17" s="85">
        <f>'[3]EC106'!$N$54</f>
        <v>10523</v>
      </c>
      <c r="F17" s="58">
        <f t="shared" si="1"/>
        <v>56970</v>
      </c>
      <c r="G17" s="86">
        <f>'[3]EC106'!$O$53</f>
        <v>46447</v>
      </c>
      <c r="H17" s="85">
        <f>'[3]EC106'!$O$54</f>
        <v>28523</v>
      </c>
      <c r="I17" s="63">
        <f t="shared" si="2"/>
        <v>74970</v>
      </c>
      <c r="J17" s="87">
        <f>'[4]EC106'!$M$52</f>
        <v>48967</v>
      </c>
      <c r="K17" s="87">
        <f>'[4]EC106'!$M$53</f>
        <v>15749</v>
      </c>
      <c r="L17" s="52">
        <f t="shared" si="0"/>
        <v>64716</v>
      </c>
      <c r="M17" s="53">
        <f t="shared" si="3"/>
        <v>0.8632252901160464</v>
      </c>
      <c r="N17" s="87"/>
      <c r="O17" s="85"/>
      <c r="P17" s="52">
        <f t="shared" si="4"/>
        <v>0</v>
      </c>
      <c r="Q17" s="53">
        <f t="shared" si="5"/>
        <v>0</v>
      </c>
      <c r="R17" s="85">
        <f>'[3]EC106'!$P$53</f>
        <v>192320</v>
      </c>
      <c r="S17" s="85">
        <f>'[3]EC106'!$P$54</f>
        <v>17580</v>
      </c>
      <c r="T17" s="52">
        <f t="shared" si="6"/>
        <v>209900</v>
      </c>
      <c r="U17" s="53">
        <f t="shared" si="7"/>
        <v>2.7997865812991862</v>
      </c>
    </row>
    <row r="18" spans="1:21" ht="12.75">
      <c r="A18" s="23" t="s">
        <v>34</v>
      </c>
      <c r="B18" s="27" t="s">
        <v>47</v>
      </c>
      <c r="C18" s="23" t="s">
        <v>48</v>
      </c>
      <c r="D18" s="85">
        <f>'[3]EC107'!$N$53</f>
        <v>23367</v>
      </c>
      <c r="E18" s="85">
        <f>'[3]EC107'!$N$54</f>
        <v>5822</v>
      </c>
      <c r="F18" s="58">
        <f t="shared" si="1"/>
        <v>29189</v>
      </c>
      <c r="G18" s="86">
        <f>'[3]EC107'!$O$53</f>
        <v>23367</v>
      </c>
      <c r="H18" s="85">
        <f>'[3]EC107'!$O$54</f>
        <v>5822</v>
      </c>
      <c r="I18" s="63">
        <f t="shared" si="2"/>
        <v>29189</v>
      </c>
      <c r="J18" s="87">
        <f>'[4]EC107'!$M$52</f>
        <v>20830</v>
      </c>
      <c r="K18" s="87">
        <f>'[4]EC107'!$M$53</f>
        <v>29862</v>
      </c>
      <c r="L18" s="52">
        <f t="shared" si="0"/>
        <v>50692</v>
      </c>
      <c r="M18" s="53">
        <f t="shared" si="3"/>
        <v>1.7366816266401726</v>
      </c>
      <c r="N18" s="87"/>
      <c r="O18" s="85"/>
      <c r="P18" s="52">
        <f t="shared" si="4"/>
        <v>0</v>
      </c>
      <c r="Q18" s="53">
        <f t="shared" si="5"/>
        <v>0</v>
      </c>
      <c r="R18" s="85">
        <f>'[3]EC107'!$P$53</f>
        <v>23637</v>
      </c>
      <c r="S18" s="85">
        <f>'[3]EC107'!$P$54</f>
        <v>19003</v>
      </c>
      <c r="T18" s="52">
        <f t="shared" si="6"/>
        <v>42640</v>
      </c>
      <c r="U18" s="53">
        <f t="shared" si="7"/>
        <v>1.4608242831203535</v>
      </c>
    </row>
    <row r="19" spans="1:21" ht="12.75">
      <c r="A19" s="23" t="s">
        <v>34</v>
      </c>
      <c r="B19" s="27" t="s">
        <v>49</v>
      </c>
      <c r="C19" s="23" t="s">
        <v>50</v>
      </c>
      <c r="D19" s="85">
        <f>'[3]EC108'!$N$53</f>
        <v>289287</v>
      </c>
      <c r="E19" s="85">
        <f>'[3]EC108'!$N$54</f>
        <v>97630</v>
      </c>
      <c r="F19" s="58">
        <f t="shared" si="1"/>
        <v>386917</v>
      </c>
      <c r="G19" s="86">
        <f>'[3]EC108'!$O$53</f>
        <v>299122</v>
      </c>
      <c r="H19" s="85">
        <f>'[3]EC108'!$O$54</f>
        <v>97630</v>
      </c>
      <c r="I19" s="63">
        <f t="shared" si="2"/>
        <v>396752</v>
      </c>
      <c r="J19" s="87">
        <f>'[4]EC108'!$M$52</f>
        <v>312425</v>
      </c>
      <c r="K19" s="87">
        <f>'[4]EC108'!$M$53</f>
        <v>42734</v>
      </c>
      <c r="L19" s="52">
        <f t="shared" si="0"/>
        <v>355159</v>
      </c>
      <c r="M19" s="53">
        <f t="shared" si="3"/>
        <v>0.8951662499495907</v>
      </c>
      <c r="N19" s="87"/>
      <c r="O19" s="85"/>
      <c r="P19" s="52">
        <f t="shared" si="4"/>
        <v>0</v>
      </c>
      <c r="Q19" s="53">
        <f t="shared" si="5"/>
        <v>0</v>
      </c>
      <c r="R19" s="85">
        <f>'[3]EC108'!$P$53</f>
        <v>324268</v>
      </c>
      <c r="S19" s="85">
        <f>'[3]EC108'!$P$54</f>
        <v>116347</v>
      </c>
      <c r="T19" s="52">
        <f t="shared" si="6"/>
        <v>440615</v>
      </c>
      <c r="U19" s="53">
        <f t="shared" si="7"/>
        <v>1.1105552082913255</v>
      </c>
    </row>
    <row r="20" spans="1:21" ht="12.75">
      <c r="A20" s="23" t="s">
        <v>34</v>
      </c>
      <c r="B20" s="27" t="s">
        <v>51</v>
      </c>
      <c r="C20" s="23" t="s">
        <v>52</v>
      </c>
      <c r="D20" s="85">
        <f>'[3]EC109'!$N$53</f>
        <v>42065</v>
      </c>
      <c r="E20" s="85">
        <f>'[3]EC109'!$N$54</f>
        <v>8740</v>
      </c>
      <c r="F20" s="58">
        <f t="shared" si="1"/>
        <v>50805</v>
      </c>
      <c r="G20" s="86">
        <f>'[3]EC109'!$O$53</f>
        <v>42065</v>
      </c>
      <c r="H20" s="85">
        <f>'[3]EC109'!$O$54</f>
        <v>8740</v>
      </c>
      <c r="I20" s="63">
        <f t="shared" si="2"/>
        <v>50805</v>
      </c>
      <c r="J20" s="87">
        <f>'[4]EC109'!$M$52</f>
        <v>44924</v>
      </c>
      <c r="K20" s="87">
        <f>'[4]EC109'!$M$53</f>
        <v>5670</v>
      </c>
      <c r="L20" s="52">
        <f t="shared" si="0"/>
        <v>50594</v>
      </c>
      <c r="M20" s="53">
        <f t="shared" si="3"/>
        <v>0.9958468654659974</v>
      </c>
      <c r="N20" s="87"/>
      <c r="O20" s="85"/>
      <c r="P20" s="52">
        <f t="shared" si="4"/>
        <v>0</v>
      </c>
      <c r="Q20" s="53">
        <f t="shared" si="5"/>
        <v>0</v>
      </c>
      <c r="R20" s="85">
        <f>'[3]EC109'!$P$53</f>
        <v>62440</v>
      </c>
      <c r="S20" s="85">
        <f>'[3]EC109'!$P$54</f>
        <v>14618</v>
      </c>
      <c r="T20" s="52">
        <f t="shared" si="6"/>
        <v>77058</v>
      </c>
      <c r="U20" s="53">
        <f t="shared" si="7"/>
        <v>1.51674047829938</v>
      </c>
    </row>
    <row r="21" spans="1:21" ht="12.75">
      <c r="A21" s="23" t="s">
        <v>53</v>
      </c>
      <c r="B21" s="27" t="s">
        <v>54</v>
      </c>
      <c r="C21" s="23" t="s">
        <v>55</v>
      </c>
      <c r="D21" s="85">
        <f>'[3]DC10'!$N$53</f>
        <v>301846</v>
      </c>
      <c r="E21" s="85">
        <f>'[3]DC10'!$N$54</f>
        <v>34195</v>
      </c>
      <c r="F21" s="58">
        <f t="shared" si="1"/>
        <v>336041</v>
      </c>
      <c r="G21" s="86">
        <f>'[3]DC10'!$O$53</f>
        <v>301846</v>
      </c>
      <c r="H21" s="85">
        <f>'[3]DC10'!$O$54</f>
        <v>34195</v>
      </c>
      <c r="I21" s="63">
        <f t="shared" si="2"/>
        <v>336041</v>
      </c>
      <c r="J21" s="87">
        <f>'[4]DC10'!$M$52</f>
        <v>180904</v>
      </c>
      <c r="K21" s="87">
        <f>'[4]DC10'!$M$53</f>
        <v>5260</v>
      </c>
      <c r="L21" s="52">
        <f t="shared" si="0"/>
        <v>186164</v>
      </c>
      <c r="M21" s="53">
        <f t="shared" si="3"/>
        <v>0.5539919236045602</v>
      </c>
      <c r="N21" s="87"/>
      <c r="O21" s="85"/>
      <c r="P21" s="52">
        <f t="shared" si="4"/>
        <v>0</v>
      </c>
      <c r="Q21" s="53">
        <f t="shared" si="5"/>
        <v>0</v>
      </c>
      <c r="R21" s="85">
        <f>'[3]DC10'!$P$53</f>
        <v>227642</v>
      </c>
      <c r="S21" s="85">
        <f>'[3]DC10'!$P$54</f>
        <v>5611</v>
      </c>
      <c r="T21" s="52">
        <f t="shared" si="6"/>
        <v>233253</v>
      </c>
      <c r="U21" s="53">
        <f t="shared" si="7"/>
        <v>0.6941206578959115</v>
      </c>
    </row>
    <row r="22" spans="1:21" ht="16.5">
      <c r="A22" s="24"/>
      <c r="B22" s="80" t="s">
        <v>511</v>
      </c>
      <c r="C22" s="24"/>
      <c r="D22" s="54">
        <f>SUM(D12:D21)</f>
        <v>1200628</v>
      </c>
      <c r="E22" s="54">
        <f>SUM(E12:E21)</f>
        <v>286658</v>
      </c>
      <c r="F22" s="59">
        <f t="shared" si="1"/>
        <v>1487286</v>
      </c>
      <c r="G22" s="64">
        <f>SUM(G12:G21)</f>
        <v>1225608</v>
      </c>
      <c r="H22" s="54">
        <f>SUM(H12:H21)</f>
        <v>299142</v>
      </c>
      <c r="I22" s="98">
        <f t="shared" si="2"/>
        <v>1524750</v>
      </c>
      <c r="J22" s="61">
        <f>SUM(J12:J21)</f>
        <v>1074273</v>
      </c>
      <c r="K22" s="54">
        <f>SUM(K12:K21)</f>
        <v>195101</v>
      </c>
      <c r="L22" s="54">
        <f t="shared" si="0"/>
        <v>1269374</v>
      </c>
      <c r="M22" s="55">
        <f t="shared" si="3"/>
        <v>0.8325128709624529</v>
      </c>
      <c r="N22" s="61">
        <f>SUM(N12:N21)</f>
        <v>0</v>
      </c>
      <c r="O22" s="54">
        <f>SUM(O12:O21)</f>
        <v>0</v>
      </c>
      <c r="P22" s="54">
        <f t="shared" si="4"/>
        <v>0</v>
      </c>
      <c r="Q22" s="55">
        <f t="shared" si="5"/>
        <v>0</v>
      </c>
      <c r="R22" s="54">
        <f>SUM(R12:R21)</f>
        <v>1335270</v>
      </c>
      <c r="S22" s="54">
        <f>SUM(S12:S21)</f>
        <v>292879</v>
      </c>
      <c r="T22" s="54">
        <f t="shared" si="6"/>
        <v>1628149</v>
      </c>
      <c r="U22" s="55">
        <f t="shared" si="7"/>
        <v>1.0678137399573702</v>
      </c>
    </row>
    <row r="23" spans="1:21" ht="16.5">
      <c r="A23" s="24"/>
      <c r="B23" s="28"/>
      <c r="C23" s="24"/>
      <c r="D23" s="54"/>
      <c r="E23" s="54"/>
      <c r="F23" s="59"/>
      <c r="G23" s="64"/>
      <c r="H23" s="54"/>
      <c r="I23" s="98"/>
      <c r="J23" s="61"/>
      <c r="K23" s="54"/>
      <c r="L23" s="54"/>
      <c r="M23" s="55"/>
      <c r="N23" s="61"/>
      <c r="O23" s="54"/>
      <c r="P23" s="54"/>
      <c r="Q23" s="55"/>
      <c r="R23" s="54"/>
      <c r="S23" s="54"/>
      <c r="T23" s="54"/>
      <c r="U23" s="55"/>
    </row>
    <row r="24" spans="1:21" ht="12.75">
      <c r="A24" s="23" t="s">
        <v>34</v>
      </c>
      <c r="B24" s="27" t="s">
        <v>56</v>
      </c>
      <c r="C24" s="23" t="s">
        <v>57</v>
      </c>
      <c r="D24" s="85">
        <f>'[3]EC121'!$N$53</f>
        <v>54769</v>
      </c>
      <c r="E24" s="85">
        <f>'[3]EC121'!$N$54</f>
        <v>21056</v>
      </c>
      <c r="F24" s="58">
        <f t="shared" si="1"/>
        <v>75825</v>
      </c>
      <c r="G24" s="86">
        <f>'[3]EC121'!$O$53</f>
        <v>54769</v>
      </c>
      <c r="H24" s="85">
        <f>'[3]EC121'!$O$54</f>
        <v>21056</v>
      </c>
      <c r="I24" s="63">
        <f t="shared" si="2"/>
        <v>75825</v>
      </c>
      <c r="J24" s="87">
        <f>'[4]EC121'!$M$52</f>
        <v>47713</v>
      </c>
      <c r="K24" s="87">
        <f>'[4]EC121'!$M$53</f>
        <v>11412</v>
      </c>
      <c r="L24" s="52">
        <f t="shared" si="0"/>
        <v>59125</v>
      </c>
      <c r="M24" s="53">
        <f aca="true" t="shared" si="8" ref="M24:M33">IF($I24=0,0,$L24/$I24)</f>
        <v>0.7797560171447412</v>
      </c>
      <c r="N24" s="87"/>
      <c r="O24" s="85"/>
      <c r="P24" s="52">
        <f t="shared" si="4"/>
        <v>0</v>
      </c>
      <c r="Q24" s="53">
        <f t="shared" si="5"/>
        <v>0</v>
      </c>
      <c r="R24" s="85">
        <f>'[3]EC121'!$P$53</f>
        <v>88562</v>
      </c>
      <c r="S24" s="85">
        <f>'[3]EC121'!$P$54</f>
        <v>1928</v>
      </c>
      <c r="T24" s="52">
        <f t="shared" si="6"/>
        <v>90490</v>
      </c>
      <c r="U24" s="53">
        <f aca="true" t="shared" si="9" ref="U24:U33">IF($I24=0,0,$T24/$I24)</f>
        <v>1.1934058687767886</v>
      </c>
    </row>
    <row r="25" spans="1:21" ht="12.75">
      <c r="A25" s="23" t="s">
        <v>34</v>
      </c>
      <c r="B25" s="27" t="s">
        <v>58</v>
      </c>
      <c r="C25" s="23" t="s">
        <v>59</v>
      </c>
      <c r="D25" s="85">
        <f>'[3]EC122'!$N$53</f>
        <v>112718</v>
      </c>
      <c r="E25" s="85">
        <f>'[3]EC122'!$N$54</f>
        <v>44184</v>
      </c>
      <c r="F25" s="58">
        <f t="shared" si="1"/>
        <v>156902</v>
      </c>
      <c r="G25" s="86">
        <f>'[3]EC122'!$O$53</f>
        <v>112718</v>
      </c>
      <c r="H25" s="85">
        <f>'[3]EC122'!$O$54</f>
        <v>44184</v>
      </c>
      <c r="I25" s="63">
        <f t="shared" si="2"/>
        <v>156902</v>
      </c>
      <c r="J25" s="87">
        <f>'[4]EC122'!$M$52</f>
        <v>88500</v>
      </c>
      <c r="K25" s="87">
        <f>'[4]EC122'!$M$53</f>
        <v>36117</v>
      </c>
      <c r="L25" s="52">
        <f t="shared" si="0"/>
        <v>124617</v>
      </c>
      <c r="M25" s="53">
        <f t="shared" si="8"/>
        <v>0.7942346177868989</v>
      </c>
      <c r="N25" s="87"/>
      <c r="O25" s="85"/>
      <c r="P25" s="52">
        <f t="shared" si="4"/>
        <v>0</v>
      </c>
      <c r="Q25" s="53">
        <f t="shared" si="5"/>
        <v>0</v>
      </c>
      <c r="R25" s="85">
        <f>'[3]EC122'!$P$53</f>
        <v>137772</v>
      </c>
      <c r="S25" s="85">
        <f>'[3]EC122'!$P$54</f>
        <v>38446</v>
      </c>
      <c r="T25" s="52">
        <f t="shared" si="6"/>
        <v>176218</v>
      </c>
      <c r="U25" s="53">
        <f t="shared" si="9"/>
        <v>1.1231086920498146</v>
      </c>
    </row>
    <row r="26" spans="1:21" ht="12.75">
      <c r="A26" s="23" t="s">
        <v>34</v>
      </c>
      <c r="B26" s="27" t="s">
        <v>60</v>
      </c>
      <c r="C26" s="23" t="s">
        <v>61</v>
      </c>
      <c r="D26" s="85">
        <f>'[3]EC123'!$N$53</f>
        <v>23970</v>
      </c>
      <c r="E26" s="85">
        <f>'[3]EC123'!$N$54</f>
        <v>10689</v>
      </c>
      <c r="F26" s="58">
        <f t="shared" si="1"/>
        <v>34659</v>
      </c>
      <c r="G26" s="86">
        <f>'[3]EC123'!$O$53</f>
        <v>23970</v>
      </c>
      <c r="H26" s="85">
        <f>'[3]EC123'!$O$54</f>
        <v>10689</v>
      </c>
      <c r="I26" s="63">
        <f t="shared" si="2"/>
        <v>34659</v>
      </c>
      <c r="J26" s="87">
        <f>'[4]EC123'!$M$52</f>
        <v>24879</v>
      </c>
      <c r="K26" s="87">
        <f>'[4]EC123'!$M$53</f>
        <v>12429</v>
      </c>
      <c r="L26" s="52">
        <f t="shared" si="0"/>
        <v>37308</v>
      </c>
      <c r="M26" s="53">
        <f t="shared" si="8"/>
        <v>1.0764303644075133</v>
      </c>
      <c r="N26" s="87"/>
      <c r="O26" s="85"/>
      <c r="P26" s="52">
        <f t="shared" si="4"/>
        <v>0</v>
      </c>
      <c r="Q26" s="53">
        <f t="shared" si="5"/>
        <v>0</v>
      </c>
      <c r="R26" s="85">
        <f>'[3]EC123'!$P$53</f>
        <v>24606</v>
      </c>
      <c r="S26" s="85">
        <f>'[3]EC123'!$P$54</f>
        <v>8399</v>
      </c>
      <c r="T26" s="52">
        <f t="shared" si="6"/>
        <v>33005</v>
      </c>
      <c r="U26" s="53">
        <f t="shared" si="9"/>
        <v>0.952277907614184</v>
      </c>
    </row>
    <row r="27" spans="1:21" ht="12.75">
      <c r="A27" s="23" t="s">
        <v>34</v>
      </c>
      <c r="B27" s="27" t="s">
        <v>62</v>
      </c>
      <c r="C27" s="23" t="s">
        <v>63</v>
      </c>
      <c r="D27" s="85">
        <f>'[3]EC124'!$N$53</f>
        <v>67513</v>
      </c>
      <c r="E27" s="85">
        <f>'[3]EC124'!$N$54</f>
        <v>18131</v>
      </c>
      <c r="F27" s="58">
        <f t="shared" si="1"/>
        <v>85644</v>
      </c>
      <c r="G27" s="86">
        <f>'[3]EC124'!$O$53</f>
        <v>68781</v>
      </c>
      <c r="H27" s="85">
        <f>'[3]EC124'!$O$54</f>
        <v>18131</v>
      </c>
      <c r="I27" s="63">
        <f t="shared" si="2"/>
        <v>86912</v>
      </c>
      <c r="J27" s="87">
        <f>'[4]EC124'!$M$52</f>
        <v>55790</v>
      </c>
      <c r="K27" s="87">
        <f>'[4]EC124'!$M$53</f>
        <v>14502</v>
      </c>
      <c r="L27" s="52">
        <f t="shared" si="0"/>
        <v>70292</v>
      </c>
      <c r="M27" s="53">
        <f t="shared" si="8"/>
        <v>0.8087720913107511</v>
      </c>
      <c r="N27" s="87"/>
      <c r="O27" s="85"/>
      <c r="P27" s="52">
        <f t="shared" si="4"/>
        <v>0</v>
      </c>
      <c r="Q27" s="53">
        <f t="shared" si="5"/>
        <v>0</v>
      </c>
      <c r="R27" s="85">
        <f>'[3]EC124'!$P$53</f>
        <v>63112</v>
      </c>
      <c r="S27" s="85">
        <f>'[3]EC124'!$P$54</f>
        <v>17133</v>
      </c>
      <c r="T27" s="52">
        <f t="shared" si="6"/>
        <v>80245</v>
      </c>
      <c r="U27" s="53">
        <f t="shared" si="9"/>
        <v>0.9232902245949927</v>
      </c>
    </row>
    <row r="28" spans="1:21" ht="12.75">
      <c r="A28" s="23" t="s">
        <v>34</v>
      </c>
      <c r="B28" s="27" t="s">
        <v>64</v>
      </c>
      <c r="C28" s="23" t="s">
        <v>65</v>
      </c>
      <c r="D28" s="85">
        <f>'[3]EC125'!$N$53</f>
        <v>2138758</v>
      </c>
      <c r="E28" s="85">
        <f>'[3]EC125'!$N$54</f>
        <v>902088</v>
      </c>
      <c r="F28" s="58">
        <f t="shared" si="1"/>
        <v>3040846</v>
      </c>
      <c r="G28" s="86">
        <f>'[3]EC125'!$O$53</f>
        <v>2192798</v>
      </c>
      <c r="H28" s="85">
        <f>'[3]EC125'!$O$54</f>
        <v>724182</v>
      </c>
      <c r="I28" s="63">
        <f t="shared" si="2"/>
        <v>2916980</v>
      </c>
      <c r="J28" s="87">
        <f>'[4]EC125'!$M$52</f>
        <v>2701997</v>
      </c>
      <c r="K28" s="87">
        <f>'[4]EC125'!$M$53</f>
        <v>341474</v>
      </c>
      <c r="L28" s="52">
        <f t="shared" si="0"/>
        <v>3043471</v>
      </c>
      <c r="M28" s="53">
        <f t="shared" si="8"/>
        <v>1.0433636843584804</v>
      </c>
      <c r="N28" s="87"/>
      <c r="O28" s="85"/>
      <c r="P28" s="52">
        <f t="shared" si="4"/>
        <v>0</v>
      </c>
      <c r="Q28" s="53">
        <f t="shared" si="5"/>
        <v>0</v>
      </c>
      <c r="R28" s="85">
        <f>'[3]EC125'!$P$53</f>
        <v>2295426</v>
      </c>
      <c r="S28" s="85">
        <f>'[3]EC125'!$P$54</f>
        <v>368978</v>
      </c>
      <c r="T28" s="52">
        <f t="shared" si="6"/>
        <v>2664404</v>
      </c>
      <c r="U28" s="53">
        <f t="shared" si="9"/>
        <v>0.9134118163305884</v>
      </c>
    </row>
    <row r="29" spans="1:21" ht="12.75">
      <c r="A29" s="23" t="s">
        <v>34</v>
      </c>
      <c r="B29" s="27" t="s">
        <v>66</v>
      </c>
      <c r="C29" s="23" t="s">
        <v>67</v>
      </c>
      <c r="D29" s="85">
        <f>'[3]EC126'!$N$53</f>
        <v>32359</v>
      </c>
      <c r="E29" s="85">
        <f>'[3]EC126'!$N$54</f>
        <v>14041</v>
      </c>
      <c r="F29" s="58">
        <f t="shared" si="1"/>
        <v>46400</v>
      </c>
      <c r="G29" s="86">
        <f>'[3]EC126'!$O$53</f>
        <v>32359</v>
      </c>
      <c r="H29" s="85">
        <f>'[3]EC126'!$O$54</f>
        <v>14041</v>
      </c>
      <c r="I29" s="63">
        <f t="shared" si="2"/>
        <v>46400</v>
      </c>
      <c r="J29" s="87">
        <f>'[4]EC126'!$M$52</f>
        <v>32393</v>
      </c>
      <c r="K29" s="87">
        <f>'[4]EC126'!$M$53</f>
        <v>4692</v>
      </c>
      <c r="L29" s="52">
        <f t="shared" si="0"/>
        <v>37085</v>
      </c>
      <c r="M29" s="53">
        <f t="shared" si="8"/>
        <v>0.7992456896551724</v>
      </c>
      <c r="N29" s="87"/>
      <c r="O29" s="85"/>
      <c r="P29" s="52">
        <f t="shared" si="4"/>
        <v>0</v>
      </c>
      <c r="Q29" s="53">
        <f t="shared" si="5"/>
        <v>0</v>
      </c>
      <c r="R29" s="85">
        <f>'[3]EC126'!$P$53</f>
        <v>34251</v>
      </c>
      <c r="S29" s="85">
        <f>'[3]EC126'!$P$54</f>
        <v>5655</v>
      </c>
      <c r="T29" s="52">
        <f t="shared" si="6"/>
        <v>39906</v>
      </c>
      <c r="U29" s="53">
        <f t="shared" si="9"/>
        <v>0.8600431034482758</v>
      </c>
    </row>
    <row r="30" spans="1:21" ht="12.75">
      <c r="A30" s="23" t="s">
        <v>34</v>
      </c>
      <c r="B30" s="27" t="s">
        <v>68</v>
      </c>
      <c r="C30" s="23" t="s">
        <v>69</v>
      </c>
      <c r="D30" s="85">
        <f>'[3]EC127'!$N$53</f>
        <v>94168</v>
      </c>
      <c r="E30" s="85">
        <f>'[3]EC127'!$N$54</f>
        <v>18471</v>
      </c>
      <c r="F30" s="58">
        <f t="shared" si="1"/>
        <v>112639</v>
      </c>
      <c r="G30" s="86">
        <f>'[3]EC127'!$O$53</f>
        <v>97471</v>
      </c>
      <c r="H30" s="85">
        <f>'[3]EC127'!$O$54</f>
        <v>18956</v>
      </c>
      <c r="I30" s="63">
        <f t="shared" si="2"/>
        <v>116427</v>
      </c>
      <c r="J30" s="87">
        <f>'[4]EC127'!$M$52</f>
        <v>35376</v>
      </c>
      <c r="K30" s="87">
        <f>'[4]EC127'!$M$53</f>
        <v>1383</v>
      </c>
      <c r="L30" s="52">
        <f t="shared" si="0"/>
        <v>36759</v>
      </c>
      <c r="M30" s="53">
        <f t="shared" si="8"/>
        <v>0.31572573372155943</v>
      </c>
      <c r="N30" s="87"/>
      <c r="O30" s="85"/>
      <c r="P30" s="52">
        <f t="shared" si="4"/>
        <v>0</v>
      </c>
      <c r="Q30" s="53">
        <f t="shared" si="5"/>
        <v>0</v>
      </c>
      <c r="R30" s="85">
        <f>'[3]EC127'!$P$53</f>
        <v>78618.209</v>
      </c>
      <c r="S30" s="85">
        <f>'[3]EC127'!$P$54</f>
        <v>110</v>
      </c>
      <c r="T30" s="52">
        <f t="shared" si="6"/>
        <v>78728.209</v>
      </c>
      <c r="U30" s="53">
        <f t="shared" si="9"/>
        <v>0.6762023327922217</v>
      </c>
    </row>
    <row r="31" spans="1:21" ht="12.75">
      <c r="A31" s="23" t="s">
        <v>34</v>
      </c>
      <c r="B31" s="27" t="s">
        <v>70</v>
      </c>
      <c r="C31" s="23" t="s">
        <v>71</v>
      </c>
      <c r="D31" s="85">
        <f>'[3]EC128'!$N$53</f>
        <v>31392</v>
      </c>
      <c r="E31" s="85">
        <f>'[3]EC128'!$N$54</f>
        <v>7167</v>
      </c>
      <c r="F31" s="58">
        <f t="shared" si="1"/>
        <v>38559</v>
      </c>
      <c r="G31" s="86">
        <f>'[3]EC128'!$O$53</f>
        <v>31392</v>
      </c>
      <c r="H31" s="85">
        <f>'[3]EC128'!$O$54</f>
        <v>7167</v>
      </c>
      <c r="I31" s="63">
        <f t="shared" si="2"/>
        <v>38559</v>
      </c>
      <c r="J31" s="87">
        <f>'[4]EC128'!$M$52</f>
        <v>37325</v>
      </c>
      <c r="K31" s="87">
        <f>'[4]EC128'!$M$53</f>
        <v>4625</v>
      </c>
      <c r="L31" s="52">
        <f t="shared" si="0"/>
        <v>41950</v>
      </c>
      <c r="M31" s="53">
        <f t="shared" si="8"/>
        <v>1.0879431520526985</v>
      </c>
      <c r="N31" s="87"/>
      <c r="O31" s="85"/>
      <c r="P31" s="52">
        <f t="shared" si="4"/>
        <v>0</v>
      </c>
      <c r="Q31" s="53">
        <f t="shared" si="5"/>
        <v>0</v>
      </c>
      <c r="R31" s="85">
        <f>'[3]EC128'!$P$53</f>
        <v>30290</v>
      </c>
      <c r="S31" s="85">
        <f>'[3]EC128'!$P$54</f>
        <v>6618</v>
      </c>
      <c r="T31" s="52">
        <f t="shared" si="6"/>
        <v>36908</v>
      </c>
      <c r="U31" s="53">
        <f t="shared" si="9"/>
        <v>0.9571824995461501</v>
      </c>
    </row>
    <row r="32" spans="1:21" ht="12.75">
      <c r="A32" s="23" t="s">
        <v>53</v>
      </c>
      <c r="B32" s="27" t="s">
        <v>72</v>
      </c>
      <c r="C32" s="23" t="s">
        <v>73</v>
      </c>
      <c r="D32" s="85">
        <f>'[3]DC12'!$N$53</f>
        <v>483457</v>
      </c>
      <c r="E32" s="85">
        <f>'[3]DC12'!$N$54</f>
        <v>285219</v>
      </c>
      <c r="F32" s="58">
        <f t="shared" si="1"/>
        <v>768676</v>
      </c>
      <c r="G32" s="86">
        <f>'[3]DC12'!$O$53</f>
        <v>483457</v>
      </c>
      <c r="H32" s="85">
        <f>'[3]DC12'!$O$54</f>
        <v>285219</v>
      </c>
      <c r="I32" s="63">
        <f t="shared" si="2"/>
        <v>768676</v>
      </c>
      <c r="J32" s="87">
        <f>'[4]DC12'!$M$52</f>
        <v>560637</v>
      </c>
      <c r="K32" s="87">
        <f>'[4]DC12'!$M$53</f>
        <v>189181</v>
      </c>
      <c r="L32" s="52">
        <f t="shared" si="0"/>
        <v>749818</v>
      </c>
      <c r="M32" s="53">
        <f t="shared" si="8"/>
        <v>0.975466906733136</v>
      </c>
      <c r="N32" s="87"/>
      <c r="O32" s="85"/>
      <c r="P32" s="52">
        <f t="shared" si="4"/>
        <v>0</v>
      </c>
      <c r="Q32" s="53">
        <f t="shared" si="5"/>
        <v>0</v>
      </c>
      <c r="R32" s="85">
        <f>'[3]DC12'!$P$53</f>
        <v>745103</v>
      </c>
      <c r="S32" s="85">
        <f>'[3]DC12'!$P$54</f>
        <v>90848</v>
      </c>
      <c r="T32" s="52">
        <f t="shared" si="6"/>
        <v>835951</v>
      </c>
      <c r="U32" s="53">
        <f t="shared" si="9"/>
        <v>1.087520619871051</v>
      </c>
    </row>
    <row r="33" spans="1:21" ht="16.5">
      <c r="A33" s="24"/>
      <c r="B33" s="80" t="s">
        <v>512</v>
      </c>
      <c r="C33" s="24"/>
      <c r="D33" s="54">
        <f>SUM(D24:D32)</f>
        <v>3039104</v>
      </c>
      <c r="E33" s="54">
        <f>SUM(E24:E32)</f>
        <v>1321046</v>
      </c>
      <c r="F33" s="59">
        <f t="shared" si="1"/>
        <v>4360150</v>
      </c>
      <c r="G33" s="64">
        <f>SUM(G24:G32)</f>
        <v>3097715</v>
      </c>
      <c r="H33" s="54">
        <f>SUM(H24:H32)</f>
        <v>1143625</v>
      </c>
      <c r="I33" s="98">
        <f t="shared" si="2"/>
        <v>4241340</v>
      </c>
      <c r="J33" s="61">
        <f>SUM(J24:J32)</f>
        <v>3584610</v>
      </c>
      <c r="K33" s="54">
        <f>SUM(K24:K32)</f>
        <v>615815</v>
      </c>
      <c r="L33" s="54">
        <f t="shared" si="0"/>
        <v>4200425</v>
      </c>
      <c r="M33" s="55">
        <f t="shared" si="8"/>
        <v>0.9903532845751578</v>
      </c>
      <c r="N33" s="61">
        <f>SUM(N24:N32)</f>
        <v>0</v>
      </c>
      <c r="O33" s="54">
        <f>SUM(O24:O32)</f>
        <v>0</v>
      </c>
      <c r="P33" s="54">
        <f t="shared" si="4"/>
        <v>0</v>
      </c>
      <c r="Q33" s="55">
        <f t="shared" si="5"/>
        <v>0</v>
      </c>
      <c r="R33" s="54">
        <f>SUM(R24:R32)</f>
        <v>3497740.209</v>
      </c>
      <c r="S33" s="54">
        <f>SUM(S24:S32)</f>
        <v>538115</v>
      </c>
      <c r="T33" s="54">
        <f t="shared" si="6"/>
        <v>4035855.209</v>
      </c>
      <c r="U33" s="55">
        <f t="shared" si="9"/>
        <v>0.9515519173185832</v>
      </c>
    </row>
    <row r="34" spans="1:21" ht="16.5">
      <c r="A34" s="24"/>
      <c r="B34" s="28"/>
      <c r="C34" s="24"/>
      <c r="D34" s="54"/>
      <c r="E34" s="54"/>
      <c r="F34" s="59"/>
      <c r="G34" s="64"/>
      <c r="H34" s="54"/>
      <c r="I34" s="98"/>
      <c r="J34" s="61"/>
      <c r="K34" s="54"/>
      <c r="L34" s="54"/>
      <c r="M34" s="55"/>
      <c r="N34" s="61"/>
      <c r="O34" s="54"/>
      <c r="P34" s="54"/>
      <c r="Q34" s="55"/>
      <c r="R34" s="54"/>
      <c r="S34" s="54"/>
      <c r="T34" s="54"/>
      <c r="U34" s="55"/>
    </row>
    <row r="35" spans="1:21" ht="12.75">
      <c r="A35" s="23" t="s">
        <v>34</v>
      </c>
      <c r="B35" s="27" t="s">
        <v>74</v>
      </c>
      <c r="C35" s="23" t="s">
        <v>75</v>
      </c>
      <c r="D35" s="85">
        <f>'[3]EC131'!$N$53</f>
        <v>78074</v>
      </c>
      <c r="E35" s="85">
        <f>'[3]EC131'!$N$54</f>
        <v>30490</v>
      </c>
      <c r="F35" s="58">
        <f t="shared" si="1"/>
        <v>108564</v>
      </c>
      <c r="G35" s="86">
        <f>'[3]EC131'!$O$53</f>
        <v>81550</v>
      </c>
      <c r="H35" s="85">
        <f>'[3]EC131'!$O$54</f>
        <v>30490</v>
      </c>
      <c r="I35" s="63">
        <f t="shared" si="2"/>
        <v>112040</v>
      </c>
      <c r="J35" s="87">
        <f>'[4]EC131'!$M$52</f>
        <v>81306</v>
      </c>
      <c r="K35" s="87">
        <f>'[4]EC131'!$M$53</f>
        <v>4442</v>
      </c>
      <c r="L35" s="52">
        <f t="shared" si="0"/>
        <v>85748</v>
      </c>
      <c r="M35" s="53">
        <f aca="true" t="shared" si="10" ref="M35:M44">IF($I35=0,0,$L35/$I35)</f>
        <v>0.7653338093538022</v>
      </c>
      <c r="N35" s="87"/>
      <c r="O35" s="85"/>
      <c r="P35" s="52">
        <f t="shared" si="4"/>
        <v>0</v>
      </c>
      <c r="Q35" s="53">
        <f t="shared" si="5"/>
        <v>0</v>
      </c>
      <c r="R35" s="85">
        <f>'[3]EC131'!$P$53</f>
        <v>93738</v>
      </c>
      <c r="S35" s="85">
        <f>'[3]EC131'!$P$54</f>
        <v>3275</v>
      </c>
      <c r="T35" s="52">
        <f t="shared" si="6"/>
        <v>97013</v>
      </c>
      <c r="U35" s="53">
        <f aca="true" t="shared" si="11" ref="U35:U44">IF($I35=0,0,$T35/$I35)</f>
        <v>0.8658782577650839</v>
      </c>
    </row>
    <row r="36" spans="1:21" ht="12.75">
      <c r="A36" s="23" t="s">
        <v>34</v>
      </c>
      <c r="B36" s="27" t="s">
        <v>76</v>
      </c>
      <c r="C36" s="23" t="s">
        <v>77</v>
      </c>
      <c r="D36" s="85">
        <f>'[3]EC132'!$N$53</f>
        <v>25951</v>
      </c>
      <c r="E36" s="85">
        <f>'[3]EC132'!$N$54</f>
        <v>11644</v>
      </c>
      <c r="F36" s="58">
        <f t="shared" si="1"/>
        <v>37595</v>
      </c>
      <c r="G36" s="86">
        <f>'[3]EC132'!$O$53</f>
        <v>30217</v>
      </c>
      <c r="H36" s="85">
        <f>'[3]EC132'!$O$54</f>
        <v>11644</v>
      </c>
      <c r="I36" s="63">
        <f t="shared" si="2"/>
        <v>41861</v>
      </c>
      <c r="J36" s="87">
        <f>'[4]EC132'!$M$52</f>
        <v>23789</v>
      </c>
      <c r="K36" s="87">
        <f>'[4]EC132'!$M$53</f>
        <v>10336</v>
      </c>
      <c r="L36" s="52">
        <f t="shared" si="0"/>
        <v>34125</v>
      </c>
      <c r="M36" s="53">
        <f t="shared" si="10"/>
        <v>0.815197916915506</v>
      </c>
      <c r="N36" s="87"/>
      <c r="O36" s="85"/>
      <c r="P36" s="52">
        <f t="shared" si="4"/>
        <v>0</v>
      </c>
      <c r="Q36" s="53">
        <f t="shared" si="5"/>
        <v>0</v>
      </c>
      <c r="R36" s="85">
        <f>'[3]EC132'!$P$53</f>
        <v>45672</v>
      </c>
      <c r="S36" s="85">
        <f>'[3]EC132'!$P$54</f>
        <v>5630</v>
      </c>
      <c r="T36" s="52">
        <f t="shared" si="6"/>
        <v>51302</v>
      </c>
      <c r="U36" s="53">
        <f t="shared" si="11"/>
        <v>1.225532118200712</v>
      </c>
    </row>
    <row r="37" spans="1:21" ht="12.75">
      <c r="A37" s="23" t="s">
        <v>34</v>
      </c>
      <c r="B37" s="27" t="s">
        <v>78</v>
      </c>
      <c r="C37" s="23" t="s">
        <v>79</v>
      </c>
      <c r="D37" s="85">
        <f>'[3]EC133'!$N$53</f>
        <v>19292</v>
      </c>
      <c r="E37" s="85">
        <f>'[3]EC133'!$N$54</f>
        <v>7343</v>
      </c>
      <c r="F37" s="58">
        <f t="shared" si="1"/>
        <v>26635</v>
      </c>
      <c r="G37" s="86">
        <f>'[3]EC133'!$O$53</f>
        <v>19292</v>
      </c>
      <c r="H37" s="85">
        <f>'[3]EC133'!$O$54</f>
        <v>7343</v>
      </c>
      <c r="I37" s="63">
        <f t="shared" si="2"/>
        <v>26635</v>
      </c>
      <c r="J37" s="87">
        <f>'[4]EC133'!$M$52</f>
        <v>19685</v>
      </c>
      <c r="K37" s="87">
        <f>'[4]EC133'!$M$53</f>
        <v>3161</v>
      </c>
      <c r="L37" s="52">
        <f t="shared" si="0"/>
        <v>22846</v>
      </c>
      <c r="M37" s="53">
        <f t="shared" si="10"/>
        <v>0.8577435704899569</v>
      </c>
      <c r="N37" s="87"/>
      <c r="O37" s="85"/>
      <c r="P37" s="52">
        <f t="shared" si="4"/>
        <v>0</v>
      </c>
      <c r="Q37" s="53">
        <f t="shared" si="5"/>
        <v>0</v>
      </c>
      <c r="R37" s="85">
        <f>'[3]EC133'!$P$53</f>
        <v>37634</v>
      </c>
      <c r="S37" s="85">
        <f>'[3]EC133'!$P$54</f>
        <v>52</v>
      </c>
      <c r="T37" s="52">
        <f t="shared" si="6"/>
        <v>37686</v>
      </c>
      <c r="U37" s="53">
        <f t="shared" si="11"/>
        <v>1.414905199924911</v>
      </c>
    </row>
    <row r="38" spans="1:21" ht="12.75">
      <c r="A38" s="23" t="s">
        <v>34</v>
      </c>
      <c r="B38" s="27" t="s">
        <v>80</v>
      </c>
      <c r="C38" s="23" t="s">
        <v>81</v>
      </c>
      <c r="D38" s="85">
        <f>'[3]EC134'!$N$53</f>
        <v>255766</v>
      </c>
      <c r="E38" s="85">
        <f>'[3]EC134'!$N$54</f>
        <v>101534</v>
      </c>
      <c r="F38" s="58">
        <f t="shared" si="1"/>
        <v>357300</v>
      </c>
      <c r="G38" s="86">
        <f>'[3]EC134'!$O$53</f>
        <v>255766</v>
      </c>
      <c r="H38" s="85">
        <f>'[3]EC134'!$O$54</f>
        <v>101534</v>
      </c>
      <c r="I38" s="63">
        <f t="shared" si="2"/>
        <v>357300</v>
      </c>
      <c r="J38" s="87">
        <f>'[4]EC134'!$M$52</f>
        <v>238511</v>
      </c>
      <c r="K38" s="87">
        <f>'[4]EC134'!$M$53</f>
        <v>39023</v>
      </c>
      <c r="L38" s="52">
        <f t="shared" si="0"/>
        <v>277534</v>
      </c>
      <c r="M38" s="53">
        <f t="shared" si="10"/>
        <v>0.7767534284914638</v>
      </c>
      <c r="N38" s="87"/>
      <c r="O38" s="85"/>
      <c r="P38" s="52">
        <f t="shared" si="4"/>
        <v>0</v>
      </c>
      <c r="Q38" s="53">
        <f t="shared" si="5"/>
        <v>0</v>
      </c>
      <c r="R38" s="85">
        <f>'[3]EC134'!$P$53</f>
        <v>232087</v>
      </c>
      <c r="S38" s="85">
        <f>'[3]EC134'!$P$54</f>
        <v>15437</v>
      </c>
      <c r="T38" s="52">
        <f t="shared" si="6"/>
        <v>247524</v>
      </c>
      <c r="U38" s="53">
        <f t="shared" si="11"/>
        <v>0.6927623845507976</v>
      </c>
    </row>
    <row r="39" spans="1:21" ht="12.75">
      <c r="A39" s="23" t="s">
        <v>34</v>
      </c>
      <c r="B39" s="27" t="s">
        <v>82</v>
      </c>
      <c r="C39" s="23" t="s">
        <v>83</v>
      </c>
      <c r="D39" s="85">
        <f>'[3]EC135'!$N$53</f>
        <v>63842</v>
      </c>
      <c r="E39" s="85">
        <f>'[3]EC135'!$N$54</f>
        <v>18164</v>
      </c>
      <c r="F39" s="58">
        <f t="shared" si="1"/>
        <v>82006</v>
      </c>
      <c r="G39" s="86">
        <f>'[3]EC135'!$O$53</f>
        <v>63842</v>
      </c>
      <c r="H39" s="85">
        <f>'[3]EC135'!$O$54</f>
        <v>18164</v>
      </c>
      <c r="I39" s="63">
        <f t="shared" si="2"/>
        <v>82006</v>
      </c>
      <c r="J39" s="87">
        <f>'[4]EC135'!$M$52</f>
        <v>48088</v>
      </c>
      <c r="K39" s="87">
        <f>'[4]EC135'!$M$53</f>
        <v>16592</v>
      </c>
      <c r="L39" s="52">
        <f t="shared" si="0"/>
        <v>64680</v>
      </c>
      <c r="M39" s="53">
        <f t="shared" si="10"/>
        <v>0.7887227763822159</v>
      </c>
      <c r="N39" s="87"/>
      <c r="O39" s="85"/>
      <c r="P39" s="52">
        <f t="shared" si="4"/>
        <v>0</v>
      </c>
      <c r="Q39" s="53">
        <f t="shared" si="5"/>
        <v>0</v>
      </c>
      <c r="R39" s="85">
        <f>'[3]EC135'!$P$53</f>
        <v>78710</v>
      </c>
      <c r="S39" s="85">
        <f>'[3]EC135'!$P$54</f>
        <v>22016</v>
      </c>
      <c r="T39" s="52">
        <f t="shared" si="6"/>
        <v>100726</v>
      </c>
      <c r="U39" s="53">
        <f t="shared" si="11"/>
        <v>1.2282759798063556</v>
      </c>
    </row>
    <row r="40" spans="1:21" ht="12.75">
      <c r="A40" s="23" t="s">
        <v>34</v>
      </c>
      <c r="B40" s="27" t="s">
        <v>84</v>
      </c>
      <c r="C40" s="23" t="s">
        <v>85</v>
      </c>
      <c r="D40" s="85">
        <f>'[3]EC136'!$N$53</f>
        <v>62248</v>
      </c>
      <c r="E40" s="85">
        <f>'[3]EC136'!$N$54</f>
        <v>32527</v>
      </c>
      <c r="F40" s="58">
        <f t="shared" si="1"/>
        <v>94775</v>
      </c>
      <c r="G40" s="86">
        <f>'[3]EC136'!$O$53</f>
        <v>62688</v>
      </c>
      <c r="H40" s="85">
        <f>'[3]EC136'!$O$54</f>
        <v>32527</v>
      </c>
      <c r="I40" s="63">
        <f t="shared" si="2"/>
        <v>95215</v>
      </c>
      <c r="J40" s="87">
        <f>'[4]EC136'!$M$52</f>
        <v>55752</v>
      </c>
      <c r="K40" s="87">
        <f>'[4]EC136'!$M$53</f>
        <v>12936</v>
      </c>
      <c r="L40" s="52">
        <f t="shared" si="0"/>
        <v>68688</v>
      </c>
      <c r="M40" s="53">
        <f t="shared" si="10"/>
        <v>0.7213989392427663</v>
      </c>
      <c r="N40" s="87"/>
      <c r="O40" s="85"/>
      <c r="P40" s="52">
        <f t="shared" si="4"/>
        <v>0</v>
      </c>
      <c r="Q40" s="53">
        <f t="shared" si="5"/>
        <v>0</v>
      </c>
      <c r="R40" s="85">
        <f>'[3]EC136'!$P$53</f>
        <v>56921</v>
      </c>
      <c r="S40" s="85">
        <f>'[3]EC136'!$P$54</f>
        <v>17556</v>
      </c>
      <c r="T40" s="52">
        <f t="shared" si="6"/>
        <v>74477</v>
      </c>
      <c r="U40" s="53">
        <f t="shared" si="11"/>
        <v>0.7821981830593919</v>
      </c>
    </row>
    <row r="41" spans="1:21" ht="12.75">
      <c r="A41" s="23" t="s">
        <v>34</v>
      </c>
      <c r="B41" s="27" t="s">
        <v>86</v>
      </c>
      <c r="C41" s="23" t="s">
        <v>87</v>
      </c>
      <c r="D41" s="85">
        <f>'[3]EC137'!$N$53</f>
        <v>38429</v>
      </c>
      <c r="E41" s="85">
        <f>'[3]EC137'!$N$54</f>
        <v>14628</v>
      </c>
      <c r="F41" s="58">
        <f t="shared" si="1"/>
        <v>53057</v>
      </c>
      <c r="G41" s="86">
        <f>'[3]EC137'!$O$53</f>
        <v>40972</v>
      </c>
      <c r="H41" s="85">
        <f>'[3]EC137'!$O$54</f>
        <v>82817</v>
      </c>
      <c r="I41" s="63">
        <f t="shared" si="2"/>
        <v>123789</v>
      </c>
      <c r="J41" s="87">
        <f>'[4]EC137'!$M$52</f>
        <v>43476</v>
      </c>
      <c r="K41" s="87">
        <f>'[4]EC137'!$M$53</f>
        <v>8052</v>
      </c>
      <c r="L41" s="52">
        <f t="shared" si="0"/>
        <v>51528</v>
      </c>
      <c r="M41" s="53">
        <f t="shared" si="10"/>
        <v>0.41625669485980177</v>
      </c>
      <c r="N41" s="87"/>
      <c r="O41" s="85"/>
      <c r="P41" s="52">
        <f t="shared" si="4"/>
        <v>0</v>
      </c>
      <c r="Q41" s="53">
        <f t="shared" si="5"/>
        <v>0</v>
      </c>
      <c r="R41" s="85">
        <f>'[3]EC137'!$P$53</f>
        <v>55146</v>
      </c>
      <c r="S41" s="85">
        <f>'[3]EC137'!$P$54</f>
        <v>8531</v>
      </c>
      <c r="T41" s="52">
        <f t="shared" si="6"/>
        <v>63677</v>
      </c>
      <c r="U41" s="53">
        <f t="shared" si="11"/>
        <v>0.5143995023790482</v>
      </c>
    </row>
    <row r="42" spans="1:21" ht="12.75">
      <c r="A42" s="23" t="s">
        <v>34</v>
      </c>
      <c r="B42" s="27" t="s">
        <v>88</v>
      </c>
      <c r="C42" s="23" t="s">
        <v>89</v>
      </c>
      <c r="D42" s="85">
        <f>'[3]EC138'!$N$53</f>
        <v>35101</v>
      </c>
      <c r="E42" s="85">
        <f>'[3]EC138'!$N$54</f>
        <v>10257</v>
      </c>
      <c r="F42" s="58">
        <f t="shared" si="1"/>
        <v>45358</v>
      </c>
      <c r="G42" s="86">
        <f>'[3]EC138'!$O$53</f>
        <v>35101</v>
      </c>
      <c r="H42" s="85">
        <f>'[3]EC138'!$O$54</f>
        <v>10257</v>
      </c>
      <c r="I42" s="63">
        <f t="shared" si="2"/>
        <v>45358</v>
      </c>
      <c r="J42" s="87">
        <f>'[4]EC138'!$M$52</f>
        <v>57686</v>
      </c>
      <c r="K42" s="87">
        <f>'[4]EC138'!$M$53</f>
        <v>6108</v>
      </c>
      <c r="L42" s="52">
        <f t="shared" si="0"/>
        <v>63794</v>
      </c>
      <c r="M42" s="53">
        <f t="shared" si="10"/>
        <v>1.4064553110807354</v>
      </c>
      <c r="N42" s="87"/>
      <c r="O42" s="85"/>
      <c r="P42" s="52">
        <f t="shared" si="4"/>
        <v>0</v>
      </c>
      <c r="Q42" s="53">
        <f t="shared" si="5"/>
        <v>0</v>
      </c>
      <c r="R42" s="85">
        <f>'[3]EC138'!$P$53</f>
        <v>45389</v>
      </c>
      <c r="S42" s="85">
        <f>'[3]EC138'!$P$54</f>
        <v>90</v>
      </c>
      <c r="T42" s="52">
        <f t="shared" si="6"/>
        <v>45479</v>
      </c>
      <c r="U42" s="53">
        <f t="shared" si="11"/>
        <v>1.0026676661228449</v>
      </c>
    </row>
    <row r="43" spans="1:21" ht="12.75">
      <c r="A43" s="23" t="s">
        <v>53</v>
      </c>
      <c r="B43" s="27" t="s">
        <v>90</v>
      </c>
      <c r="C43" s="23" t="s">
        <v>91</v>
      </c>
      <c r="D43" s="85">
        <f>'[3]DC13'!$N$53</f>
        <v>182513</v>
      </c>
      <c r="E43" s="85">
        <f>'[3]DC13'!$N$54</f>
        <v>283141</v>
      </c>
      <c r="F43" s="58">
        <f t="shared" si="1"/>
        <v>465654</v>
      </c>
      <c r="G43" s="86">
        <f>'[3]DC13'!$O$53</f>
        <v>182513</v>
      </c>
      <c r="H43" s="85">
        <f>'[3]DC13'!$O$54</f>
        <v>283141</v>
      </c>
      <c r="I43" s="63">
        <f t="shared" si="2"/>
        <v>465654</v>
      </c>
      <c r="J43" s="87">
        <f>'[4]DC13'!$M$52</f>
        <v>74355</v>
      </c>
      <c r="K43" s="87">
        <f>'[4]DC13'!$M$53</f>
        <v>147511</v>
      </c>
      <c r="L43" s="52">
        <f t="shared" si="0"/>
        <v>221866</v>
      </c>
      <c r="M43" s="53">
        <f t="shared" si="10"/>
        <v>0.4764610633646441</v>
      </c>
      <c r="N43" s="87"/>
      <c r="O43" s="85"/>
      <c r="P43" s="52">
        <f t="shared" si="4"/>
        <v>0</v>
      </c>
      <c r="Q43" s="53">
        <f t="shared" si="5"/>
        <v>0</v>
      </c>
      <c r="R43" s="85">
        <f>'[3]DC13'!$P$53</f>
        <v>438808</v>
      </c>
      <c r="S43" s="85">
        <f>'[3]DC13'!$P$54</f>
        <v>7879</v>
      </c>
      <c r="T43" s="52">
        <f t="shared" si="6"/>
        <v>446687</v>
      </c>
      <c r="U43" s="53">
        <f t="shared" si="11"/>
        <v>0.9592680402187032</v>
      </c>
    </row>
    <row r="44" spans="1:21" ht="16.5">
      <c r="A44" s="24"/>
      <c r="B44" s="80" t="s">
        <v>513</v>
      </c>
      <c r="C44" s="24"/>
      <c r="D44" s="54">
        <f>SUM(D35:D43)</f>
        <v>761216</v>
      </c>
      <c r="E44" s="54">
        <f>SUM(E35:E43)</f>
        <v>509728</v>
      </c>
      <c r="F44" s="59">
        <f t="shared" si="1"/>
        <v>1270944</v>
      </c>
      <c r="G44" s="64">
        <f>SUM(G35:G43)</f>
        <v>771941</v>
      </c>
      <c r="H44" s="54">
        <f>SUM(H35:H43)</f>
        <v>577917</v>
      </c>
      <c r="I44" s="98">
        <f t="shared" si="2"/>
        <v>1349858</v>
      </c>
      <c r="J44" s="61">
        <f>SUM(J35:J43)</f>
        <v>642648</v>
      </c>
      <c r="K44" s="54">
        <f>SUM(K35:K43)</f>
        <v>248161</v>
      </c>
      <c r="L44" s="54">
        <f t="shared" si="0"/>
        <v>890809</v>
      </c>
      <c r="M44" s="55">
        <f t="shared" si="10"/>
        <v>0.6599279331603769</v>
      </c>
      <c r="N44" s="61">
        <f>SUM(N35:N43)</f>
        <v>0</v>
      </c>
      <c r="O44" s="54">
        <f>SUM(O35:O43)</f>
        <v>0</v>
      </c>
      <c r="P44" s="54">
        <f t="shared" si="4"/>
        <v>0</v>
      </c>
      <c r="Q44" s="55">
        <f t="shared" si="5"/>
        <v>0</v>
      </c>
      <c r="R44" s="54">
        <f>SUM(R35:R43)</f>
        <v>1084105</v>
      </c>
      <c r="S44" s="54">
        <f>SUM(S35:S43)</f>
        <v>80466</v>
      </c>
      <c r="T44" s="54">
        <f t="shared" si="6"/>
        <v>1164571</v>
      </c>
      <c r="U44" s="55">
        <f t="shared" si="11"/>
        <v>0.862735932223982</v>
      </c>
    </row>
    <row r="45" spans="1:21" ht="16.5">
      <c r="A45" s="24"/>
      <c r="B45" s="28"/>
      <c r="C45" s="24"/>
      <c r="D45" s="54"/>
      <c r="E45" s="54"/>
      <c r="F45" s="59"/>
      <c r="G45" s="64"/>
      <c r="H45" s="54"/>
      <c r="I45" s="98"/>
      <c r="J45" s="61"/>
      <c r="K45" s="54"/>
      <c r="L45" s="54"/>
      <c r="M45" s="55"/>
      <c r="N45" s="61"/>
      <c r="O45" s="54"/>
      <c r="P45" s="54"/>
      <c r="Q45" s="55"/>
      <c r="R45" s="54"/>
      <c r="S45" s="54"/>
      <c r="T45" s="54"/>
      <c r="U45" s="55"/>
    </row>
    <row r="46" spans="1:21" ht="12.75">
      <c r="A46" s="23" t="s">
        <v>34</v>
      </c>
      <c r="B46" s="27" t="s">
        <v>92</v>
      </c>
      <c r="C46" s="23" t="s">
        <v>93</v>
      </c>
      <c r="D46" s="85">
        <f>'[3]EC141'!$N$53</f>
        <v>64990</v>
      </c>
      <c r="E46" s="85">
        <f>'[3]EC141'!$N$54</f>
        <v>37300</v>
      </c>
      <c r="F46" s="58">
        <f aca="true" t="shared" si="12" ref="F46:F68">$D46+$E46</f>
        <v>102290</v>
      </c>
      <c r="G46" s="86">
        <f>'[3]EC141'!$O$53</f>
        <v>63778</v>
      </c>
      <c r="H46" s="85">
        <f>'[3]EC141'!$O$54</f>
        <v>45865</v>
      </c>
      <c r="I46" s="63">
        <f aca="true" t="shared" si="13" ref="I46:I68">$G46+$H46</f>
        <v>109643</v>
      </c>
      <c r="J46" s="87">
        <f>'[4]EC141'!$M$52</f>
        <v>50969</v>
      </c>
      <c r="K46" s="87">
        <f>'[4]EC141'!$M$53</f>
        <v>23494</v>
      </c>
      <c r="L46" s="52">
        <f t="shared" si="0"/>
        <v>74463</v>
      </c>
      <c r="M46" s="53">
        <f aca="true" t="shared" si="14" ref="M46:M51">IF($I46=0,0,$L46/$I46)</f>
        <v>0.6791404832045821</v>
      </c>
      <c r="N46" s="87"/>
      <c r="O46" s="85"/>
      <c r="P46" s="52">
        <f t="shared" si="4"/>
        <v>0</v>
      </c>
      <c r="Q46" s="53">
        <f t="shared" si="5"/>
        <v>0</v>
      </c>
      <c r="R46" s="85">
        <f>'[3]EC141'!$P$53</f>
        <v>85357</v>
      </c>
      <c r="S46" s="85">
        <f>'[3]EC141'!$P$54</f>
        <v>15143</v>
      </c>
      <c r="T46" s="52">
        <f t="shared" si="6"/>
        <v>100500</v>
      </c>
      <c r="U46" s="53">
        <f aca="true" t="shared" si="15" ref="U46:U51">IF($I46=0,0,$T46/$I46)</f>
        <v>0.9166111835684905</v>
      </c>
    </row>
    <row r="47" spans="1:21" ht="12.75">
      <c r="A47" s="23" t="s">
        <v>34</v>
      </c>
      <c r="B47" s="27" t="s">
        <v>94</v>
      </c>
      <c r="C47" s="23" t="s">
        <v>95</v>
      </c>
      <c r="D47" s="85">
        <f>'[3]EC142'!$N$53</f>
        <v>76527</v>
      </c>
      <c r="E47" s="85">
        <f>'[3]EC142'!$N$54</f>
        <v>36832</v>
      </c>
      <c r="F47" s="58">
        <f t="shared" si="12"/>
        <v>113359</v>
      </c>
      <c r="G47" s="86">
        <f>'[3]EC142'!$O$53</f>
        <v>80129</v>
      </c>
      <c r="H47" s="85">
        <f>'[3]EC142'!$O$54</f>
        <v>42026</v>
      </c>
      <c r="I47" s="63">
        <f t="shared" si="13"/>
        <v>122155</v>
      </c>
      <c r="J47" s="87">
        <f>'[4]EC142'!$M$52</f>
        <v>75492</v>
      </c>
      <c r="K47" s="87">
        <f>'[4]EC142'!$M$53</f>
        <v>27982</v>
      </c>
      <c r="L47" s="52">
        <f t="shared" si="0"/>
        <v>103474</v>
      </c>
      <c r="M47" s="53">
        <f t="shared" si="14"/>
        <v>0.8470713437845361</v>
      </c>
      <c r="N47" s="87"/>
      <c r="O47" s="85"/>
      <c r="P47" s="52">
        <f t="shared" si="4"/>
        <v>0</v>
      </c>
      <c r="Q47" s="53">
        <f t="shared" si="5"/>
        <v>0</v>
      </c>
      <c r="R47" s="85">
        <f>'[3]EC142'!$P$53</f>
        <v>63690</v>
      </c>
      <c r="S47" s="85">
        <f>'[3]EC142'!$P$54</f>
        <v>19223</v>
      </c>
      <c r="T47" s="52">
        <f t="shared" si="6"/>
        <v>82913</v>
      </c>
      <c r="U47" s="53">
        <f t="shared" si="15"/>
        <v>0.6787524047316933</v>
      </c>
    </row>
    <row r="48" spans="1:21" ht="12.75">
      <c r="A48" s="23" t="s">
        <v>34</v>
      </c>
      <c r="B48" s="27" t="s">
        <v>96</v>
      </c>
      <c r="C48" s="23" t="s">
        <v>97</v>
      </c>
      <c r="D48" s="85">
        <f>'[3]EC143'!$N$53</f>
        <v>67456</v>
      </c>
      <c r="E48" s="85">
        <f>'[3]EC143'!$N$54</f>
        <v>24791</v>
      </c>
      <c r="F48" s="58">
        <f t="shared" si="12"/>
        <v>92247</v>
      </c>
      <c r="G48" s="86">
        <f>'[3]EC143'!$O$53</f>
        <v>70086</v>
      </c>
      <c r="H48" s="85">
        <f>'[3]EC143'!$O$54</f>
        <v>0</v>
      </c>
      <c r="I48" s="63">
        <f t="shared" si="13"/>
        <v>70086</v>
      </c>
      <c r="J48" s="87">
        <f>'[4]EC143'!$M$52</f>
        <v>91619</v>
      </c>
      <c r="K48" s="87">
        <f>'[4]EC143'!$M$53</f>
        <v>21342</v>
      </c>
      <c r="L48" s="52">
        <f t="shared" si="0"/>
        <v>112961</v>
      </c>
      <c r="M48" s="53">
        <f t="shared" si="14"/>
        <v>1.6117484233655794</v>
      </c>
      <c r="N48" s="87"/>
      <c r="O48" s="85"/>
      <c r="P48" s="52">
        <f t="shared" si="4"/>
        <v>0</v>
      </c>
      <c r="Q48" s="53">
        <f t="shared" si="5"/>
        <v>0</v>
      </c>
      <c r="R48" s="85">
        <f>'[3]EC143'!$P$53</f>
        <v>86152</v>
      </c>
      <c r="S48" s="85">
        <f>'[3]EC143'!$P$54</f>
        <v>30497</v>
      </c>
      <c r="T48" s="52">
        <f t="shared" si="6"/>
        <v>116649</v>
      </c>
      <c r="U48" s="53">
        <f t="shared" si="15"/>
        <v>1.6643694889136205</v>
      </c>
    </row>
    <row r="49" spans="1:21" ht="12.75">
      <c r="A49" s="23" t="s">
        <v>34</v>
      </c>
      <c r="B49" s="27" t="s">
        <v>98</v>
      </c>
      <c r="C49" s="23" t="s">
        <v>99</v>
      </c>
      <c r="D49" s="85">
        <f>'[3]EC144'!$N$53</f>
        <v>55289</v>
      </c>
      <c r="E49" s="85">
        <f>'[3]EC144'!$N$54</f>
        <v>11024</v>
      </c>
      <c r="F49" s="58">
        <f t="shared" si="12"/>
        <v>66313</v>
      </c>
      <c r="G49" s="86">
        <f>'[3]EC144'!$O$53</f>
        <v>56307</v>
      </c>
      <c r="H49" s="85">
        <f>'[3]EC144'!$O$54</f>
        <v>11024</v>
      </c>
      <c r="I49" s="63">
        <f t="shared" si="13"/>
        <v>67331</v>
      </c>
      <c r="J49" s="87">
        <f>'[4]EC144'!$M$52</f>
        <v>48957</v>
      </c>
      <c r="K49" s="87">
        <f>'[4]EC144'!$M$53</f>
        <v>13915</v>
      </c>
      <c r="L49" s="52">
        <f t="shared" si="0"/>
        <v>62872</v>
      </c>
      <c r="M49" s="53">
        <f t="shared" si="14"/>
        <v>0.9337749327947008</v>
      </c>
      <c r="N49" s="87"/>
      <c r="O49" s="85"/>
      <c r="P49" s="52">
        <f t="shared" si="4"/>
        <v>0</v>
      </c>
      <c r="Q49" s="53">
        <f t="shared" si="5"/>
        <v>0</v>
      </c>
      <c r="R49" s="85">
        <f>'[3]EC144'!$P$53</f>
        <v>52074</v>
      </c>
      <c r="S49" s="85">
        <f>'[3]EC144'!$P$54</f>
        <v>7417</v>
      </c>
      <c r="T49" s="52">
        <f t="shared" si="6"/>
        <v>59491</v>
      </c>
      <c r="U49" s="53">
        <f t="shared" si="15"/>
        <v>0.8835603213972761</v>
      </c>
    </row>
    <row r="50" spans="1:21" ht="12.75">
      <c r="A50" s="23" t="s">
        <v>53</v>
      </c>
      <c r="B50" s="27" t="s">
        <v>100</v>
      </c>
      <c r="C50" s="23" t="s">
        <v>101</v>
      </c>
      <c r="D50" s="85">
        <f>'[3]DC14'!$N$53</f>
        <v>195221</v>
      </c>
      <c r="E50" s="85">
        <f>'[3]DC14'!$N$54</f>
        <v>86368</v>
      </c>
      <c r="F50" s="58">
        <f t="shared" si="12"/>
        <v>281589</v>
      </c>
      <c r="G50" s="86">
        <f>'[3]DC14'!$O$53</f>
        <v>195221</v>
      </c>
      <c r="H50" s="85">
        <f>'[3]DC14'!$O$54</f>
        <v>86368</v>
      </c>
      <c r="I50" s="63">
        <f t="shared" si="13"/>
        <v>281589</v>
      </c>
      <c r="J50" s="87">
        <f>'[4]DC14'!$M$52</f>
        <v>161746</v>
      </c>
      <c r="K50" s="87">
        <f>'[4]DC14'!$M$53</f>
        <v>1763</v>
      </c>
      <c r="L50" s="52">
        <f t="shared" si="0"/>
        <v>163509</v>
      </c>
      <c r="M50" s="53">
        <f t="shared" si="14"/>
        <v>0.5806654379254872</v>
      </c>
      <c r="N50" s="87"/>
      <c r="O50" s="85"/>
      <c r="P50" s="52">
        <f t="shared" si="4"/>
        <v>0</v>
      </c>
      <c r="Q50" s="53">
        <f t="shared" si="5"/>
        <v>0</v>
      </c>
      <c r="R50" s="85">
        <f>'[3]DC14'!$P$53</f>
        <v>197667</v>
      </c>
      <c r="S50" s="85">
        <f>'[3]DC14'!$P$54</f>
        <v>84389</v>
      </c>
      <c r="T50" s="52">
        <f t="shared" si="6"/>
        <v>282056</v>
      </c>
      <c r="U50" s="53">
        <f t="shared" si="15"/>
        <v>1.001658445464844</v>
      </c>
    </row>
    <row r="51" spans="1:21" ht="16.5">
      <c r="A51" s="115"/>
      <c r="B51" s="116" t="s">
        <v>514</v>
      </c>
      <c r="C51" s="115"/>
      <c r="D51" s="117">
        <f>SUM(D46:D50)</f>
        <v>459483</v>
      </c>
      <c r="E51" s="117">
        <f>SUM(E46:E50)</f>
        <v>196315</v>
      </c>
      <c r="F51" s="118">
        <f t="shared" si="12"/>
        <v>655798</v>
      </c>
      <c r="G51" s="119">
        <f>SUM(G46:G50)</f>
        <v>465521</v>
      </c>
      <c r="H51" s="117">
        <f>SUM(H46:H50)</f>
        <v>185283</v>
      </c>
      <c r="I51" s="120">
        <f t="shared" si="13"/>
        <v>650804</v>
      </c>
      <c r="J51" s="121">
        <f>SUM(J46:J50)</f>
        <v>428783</v>
      </c>
      <c r="K51" s="117">
        <f>SUM(K46:K50)</f>
        <v>88496</v>
      </c>
      <c r="L51" s="117">
        <f t="shared" si="0"/>
        <v>517279</v>
      </c>
      <c r="M51" s="122">
        <f t="shared" si="14"/>
        <v>0.7948307017166458</v>
      </c>
      <c r="N51" s="121">
        <f>SUM(N46:N50)</f>
        <v>0</v>
      </c>
      <c r="O51" s="117">
        <f>SUM(O46:O50)</f>
        <v>0</v>
      </c>
      <c r="P51" s="117">
        <f t="shared" si="4"/>
        <v>0</v>
      </c>
      <c r="Q51" s="122">
        <f t="shared" si="5"/>
        <v>0</v>
      </c>
      <c r="R51" s="117">
        <f>SUM(R46:R50)</f>
        <v>484940</v>
      </c>
      <c r="S51" s="117">
        <f>SUM(S46:S50)</f>
        <v>156669</v>
      </c>
      <c r="T51" s="117">
        <f t="shared" si="6"/>
        <v>641609</v>
      </c>
      <c r="U51" s="122">
        <f t="shared" si="15"/>
        <v>0.9858713222414122</v>
      </c>
    </row>
    <row r="52" spans="1:21" ht="16.5">
      <c r="A52" s="24"/>
      <c r="B52" s="28"/>
      <c r="C52" s="24"/>
      <c r="D52" s="54"/>
      <c r="E52" s="54"/>
      <c r="F52" s="59"/>
      <c r="G52" s="64"/>
      <c r="H52" s="54"/>
      <c r="I52" s="98"/>
      <c r="J52" s="61"/>
      <c r="K52" s="54"/>
      <c r="L52" s="54"/>
      <c r="M52" s="55"/>
      <c r="N52" s="61"/>
      <c r="O52" s="54"/>
      <c r="P52" s="54"/>
      <c r="Q52" s="55"/>
      <c r="R52" s="54"/>
      <c r="S52" s="54"/>
      <c r="T52" s="54"/>
      <c r="U52" s="55"/>
    </row>
    <row r="53" spans="1:21" ht="12.75">
      <c r="A53" s="23" t="s">
        <v>34</v>
      </c>
      <c r="B53" s="27" t="s">
        <v>102</v>
      </c>
      <c r="C53" s="23" t="s">
        <v>103</v>
      </c>
      <c r="D53" s="85">
        <f>'[3]EC151'!$N$53</f>
        <v>52671</v>
      </c>
      <c r="E53" s="85">
        <f>'[3]EC151'!$N$54</f>
        <v>22105</v>
      </c>
      <c r="F53" s="58">
        <f t="shared" si="12"/>
        <v>74776</v>
      </c>
      <c r="G53" s="86">
        <f>'[3]EC151'!$O$53</f>
        <v>52671</v>
      </c>
      <c r="H53" s="85">
        <f>'[3]EC151'!$O$54</f>
        <v>22105</v>
      </c>
      <c r="I53" s="63">
        <f t="shared" si="13"/>
        <v>74776</v>
      </c>
      <c r="J53" s="87">
        <f>'[4]EC151'!$M$52</f>
        <v>47345</v>
      </c>
      <c r="K53" s="87">
        <f>'[4]EC151'!$M$53</f>
        <v>12778</v>
      </c>
      <c r="L53" s="52">
        <f t="shared" si="0"/>
        <v>60123</v>
      </c>
      <c r="M53" s="53">
        <f aca="true" t="shared" si="16" ref="M53:M61">IF($I53=0,0,$L53/$I53)</f>
        <v>0.804041403658928</v>
      </c>
      <c r="N53" s="87"/>
      <c r="O53" s="85"/>
      <c r="P53" s="52">
        <f t="shared" si="4"/>
        <v>0</v>
      </c>
      <c r="Q53" s="53">
        <f t="shared" si="5"/>
        <v>0</v>
      </c>
      <c r="R53" s="85">
        <f>'[3]EC151'!$P$53</f>
        <v>71646</v>
      </c>
      <c r="S53" s="85">
        <f>'[3]EC151'!$P$54</f>
        <v>15704</v>
      </c>
      <c r="T53" s="52">
        <f t="shared" si="6"/>
        <v>87350</v>
      </c>
      <c r="U53" s="53">
        <f aca="true" t="shared" si="17" ref="U53:U61">IF($I53=0,0,$T53/$I53)</f>
        <v>1.1681555579330267</v>
      </c>
    </row>
    <row r="54" spans="1:21" ht="12.75">
      <c r="A54" s="23" t="s">
        <v>34</v>
      </c>
      <c r="B54" s="27" t="s">
        <v>104</v>
      </c>
      <c r="C54" s="23" t="s">
        <v>105</v>
      </c>
      <c r="D54" s="85">
        <f>'[3]EC152'!$N$53</f>
        <v>30935</v>
      </c>
      <c r="E54" s="85">
        <f>'[3]EC152'!$N$54</f>
        <v>12601</v>
      </c>
      <c r="F54" s="58">
        <f t="shared" si="12"/>
        <v>43536</v>
      </c>
      <c r="G54" s="86">
        <f>'[3]EC152'!$O$53</f>
        <v>30935</v>
      </c>
      <c r="H54" s="85">
        <f>'[3]EC152'!$O$54</f>
        <v>12601</v>
      </c>
      <c r="I54" s="63">
        <f t="shared" si="13"/>
        <v>43536</v>
      </c>
      <c r="J54" s="87">
        <f>'[4]EC152'!$M$52</f>
        <v>28377</v>
      </c>
      <c r="K54" s="87">
        <f>'[4]EC152'!$M$53</f>
        <v>21248</v>
      </c>
      <c r="L54" s="52">
        <f t="shared" si="0"/>
        <v>49625</v>
      </c>
      <c r="M54" s="53">
        <f t="shared" si="16"/>
        <v>1.139861264241088</v>
      </c>
      <c r="N54" s="87"/>
      <c r="O54" s="85"/>
      <c r="P54" s="52">
        <f t="shared" si="4"/>
        <v>0</v>
      </c>
      <c r="Q54" s="53">
        <f t="shared" si="5"/>
        <v>0</v>
      </c>
      <c r="R54" s="85">
        <f>'[3]EC152'!$P$53</f>
        <v>45337</v>
      </c>
      <c r="S54" s="85">
        <f>'[3]EC152'!$P$54</f>
        <v>10386</v>
      </c>
      <c r="T54" s="52">
        <f t="shared" si="6"/>
        <v>55723</v>
      </c>
      <c r="U54" s="53">
        <f t="shared" si="17"/>
        <v>1.2799292539507534</v>
      </c>
    </row>
    <row r="55" spans="1:21" ht="12.75">
      <c r="A55" s="23" t="s">
        <v>34</v>
      </c>
      <c r="B55" s="27" t="s">
        <v>106</v>
      </c>
      <c r="C55" s="23" t="s">
        <v>107</v>
      </c>
      <c r="D55" s="85">
        <f>'[3]EC153'!$N$53</f>
        <v>65530</v>
      </c>
      <c r="E55" s="85">
        <f>'[3]EC153'!$N$54</f>
        <v>37462</v>
      </c>
      <c r="F55" s="58">
        <f t="shared" si="12"/>
        <v>102992</v>
      </c>
      <c r="G55" s="86">
        <f>'[3]EC153'!$O$53</f>
        <v>61177</v>
      </c>
      <c r="H55" s="85">
        <f>'[3]EC153'!$O$54</f>
        <v>32736</v>
      </c>
      <c r="I55" s="63">
        <f t="shared" si="13"/>
        <v>93913</v>
      </c>
      <c r="J55" s="87">
        <f>'[4]EC153'!$M$52</f>
        <v>65395</v>
      </c>
      <c r="K55" s="87">
        <f>'[4]EC153'!$M$53</f>
        <v>28091</v>
      </c>
      <c r="L55" s="52">
        <f t="shared" si="0"/>
        <v>93486</v>
      </c>
      <c r="M55" s="53">
        <f t="shared" si="16"/>
        <v>0.9954532386357586</v>
      </c>
      <c r="N55" s="87"/>
      <c r="O55" s="85"/>
      <c r="P55" s="52">
        <f t="shared" si="4"/>
        <v>0</v>
      </c>
      <c r="Q55" s="53">
        <f t="shared" si="5"/>
        <v>0</v>
      </c>
      <c r="R55" s="85">
        <f>'[3]EC153'!$P$53</f>
        <v>76472</v>
      </c>
      <c r="S55" s="85">
        <f>'[3]EC153'!$P$54</f>
        <v>16583</v>
      </c>
      <c r="T55" s="52">
        <f t="shared" si="6"/>
        <v>93055</v>
      </c>
      <c r="U55" s="53">
        <f t="shared" si="17"/>
        <v>0.9908638846592058</v>
      </c>
    </row>
    <row r="56" spans="1:21" ht="12.75">
      <c r="A56" s="23" t="s">
        <v>34</v>
      </c>
      <c r="B56" s="27" t="s">
        <v>108</v>
      </c>
      <c r="C56" s="23" t="s">
        <v>109</v>
      </c>
      <c r="D56" s="85">
        <f>'[3]EC154'!$N$53</f>
        <v>32452</v>
      </c>
      <c r="E56" s="85">
        <f>'[3]EC154'!$N$54</f>
        <v>13686</v>
      </c>
      <c r="F56" s="58">
        <f t="shared" si="12"/>
        <v>46138</v>
      </c>
      <c r="G56" s="86">
        <f>'[3]EC154'!$O$53</f>
        <v>32452</v>
      </c>
      <c r="H56" s="85">
        <f>'[3]EC154'!$O$54</f>
        <v>13686</v>
      </c>
      <c r="I56" s="63">
        <f t="shared" si="13"/>
        <v>46138</v>
      </c>
      <c r="J56" s="87">
        <f>'[4]EC154'!$M$52</f>
        <v>40353</v>
      </c>
      <c r="K56" s="87">
        <f>'[4]EC154'!$M$53</f>
        <v>15178</v>
      </c>
      <c r="L56" s="52">
        <f t="shared" si="0"/>
        <v>55531</v>
      </c>
      <c r="M56" s="53">
        <f t="shared" si="16"/>
        <v>1.2035848974814687</v>
      </c>
      <c r="N56" s="87"/>
      <c r="O56" s="85"/>
      <c r="P56" s="52">
        <f t="shared" si="4"/>
        <v>0</v>
      </c>
      <c r="Q56" s="53">
        <f t="shared" si="5"/>
        <v>0</v>
      </c>
      <c r="R56" s="85">
        <f>'[3]EC154'!$P$53</f>
        <v>52592</v>
      </c>
      <c r="S56" s="85">
        <f>'[3]EC154'!$P$54</f>
        <v>13378</v>
      </c>
      <c r="T56" s="52">
        <f t="shared" si="6"/>
        <v>65970</v>
      </c>
      <c r="U56" s="53">
        <f t="shared" si="17"/>
        <v>1.4298409120464692</v>
      </c>
    </row>
    <row r="57" spans="1:21" ht="12.75">
      <c r="A57" s="23" t="s">
        <v>34</v>
      </c>
      <c r="B57" s="27" t="s">
        <v>110</v>
      </c>
      <c r="C57" s="23" t="s">
        <v>111</v>
      </c>
      <c r="D57" s="85">
        <f>'[3]EC155'!$N$53</f>
        <v>57449</v>
      </c>
      <c r="E57" s="85">
        <f>'[3]EC155'!$N$54</f>
        <v>30577</v>
      </c>
      <c r="F57" s="58">
        <f t="shared" si="12"/>
        <v>88026</v>
      </c>
      <c r="G57" s="86">
        <f>'[3]EC155'!$O$53</f>
        <v>57449</v>
      </c>
      <c r="H57" s="85">
        <f>'[3]EC155'!$O$54</f>
        <v>30577</v>
      </c>
      <c r="I57" s="63">
        <f t="shared" si="13"/>
        <v>88026</v>
      </c>
      <c r="J57" s="87">
        <f>'[4]EC155'!$M$52</f>
        <v>52990</v>
      </c>
      <c r="K57" s="87">
        <f>'[4]EC155'!$M$53</f>
        <v>18969</v>
      </c>
      <c r="L57" s="52">
        <f t="shared" si="0"/>
        <v>71959</v>
      </c>
      <c r="M57" s="53">
        <f t="shared" si="16"/>
        <v>0.8174743825687865</v>
      </c>
      <c r="N57" s="87"/>
      <c r="O57" s="85"/>
      <c r="P57" s="52">
        <f t="shared" si="4"/>
        <v>0</v>
      </c>
      <c r="Q57" s="53">
        <f t="shared" si="5"/>
        <v>0</v>
      </c>
      <c r="R57" s="85">
        <f>'[3]EC155'!$P$53</f>
        <v>76595</v>
      </c>
      <c r="S57" s="85">
        <f>'[3]EC155'!$P$54</f>
        <v>17841</v>
      </c>
      <c r="T57" s="52">
        <f t="shared" si="6"/>
        <v>94436</v>
      </c>
      <c r="U57" s="53">
        <f t="shared" si="17"/>
        <v>1.0728193942698747</v>
      </c>
    </row>
    <row r="58" spans="1:21" ht="12.75">
      <c r="A58" s="23" t="s">
        <v>34</v>
      </c>
      <c r="B58" s="27" t="s">
        <v>112</v>
      </c>
      <c r="C58" s="23" t="s">
        <v>113</v>
      </c>
      <c r="D58" s="85">
        <f>'[3]EC156'!$N$53</f>
        <v>48960</v>
      </c>
      <c r="E58" s="85">
        <f>'[3]EC156'!$N$54</f>
        <v>24978</v>
      </c>
      <c r="F58" s="58">
        <f t="shared" si="12"/>
        <v>73938</v>
      </c>
      <c r="G58" s="86">
        <f>'[3]EC156'!$O$53</f>
        <v>48960</v>
      </c>
      <c r="H58" s="85">
        <f>'[3]EC156'!$O$54</f>
        <v>24978</v>
      </c>
      <c r="I58" s="63">
        <f t="shared" si="13"/>
        <v>73938</v>
      </c>
      <c r="J58" s="87">
        <f>'[4]EC156'!$M$52</f>
        <v>40717</v>
      </c>
      <c r="K58" s="87">
        <f>'[4]EC156'!$M$53</f>
        <v>20113</v>
      </c>
      <c r="L58" s="52">
        <f t="shared" si="0"/>
        <v>60830</v>
      </c>
      <c r="M58" s="53">
        <f t="shared" si="16"/>
        <v>0.8227163298980227</v>
      </c>
      <c r="N58" s="87"/>
      <c r="O58" s="85"/>
      <c r="P58" s="52">
        <f t="shared" si="4"/>
        <v>0</v>
      </c>
      <c r="Q58" s="53">
        <f t="shared" si="5"/>
        <v>0</v>
      </c>
      <c r="R58" s="85">
        <f>'[3]EC156'!$P$53</f>
        <v>59636</v>
      </c>
      <c r="S58" s="85">
        <f>'[3]EC156'!$P$54</f>
        <v>16990</v>
      </c>
      <c r="T58" s="52">
        <f t="shared" si="6"/>
        <v>76626</v>
      </c>
      <c r="U58" s="53">
        <f t="shared" si="17"/>
        <v>1.0363547837377263</v>
      </c>
    </row>
    <row r="59" spans="1:21" ht="12.75">
      <c r="A59" s="23" t="s">
        <v>34</v>
      </c>
      <c r="B59" s="27" t="s">
        <v>114</v>
      </c>
      <c r="C59" s="23" t="s">
        <v>115</v>
      </c>
      <c r="D59" s="85">
        <f>'[3]EC157'!$N$53</f>
        <v>327375</v>
      </c>
      <c r="E59" s="85">
        <f>'[3]EC157'!$N$54</f>
        <v>247983</v>
      </c>
      <c r="F59" s="58">
        <f t="shared" si="12"/>
        <v>575358</v>
      </c>
      <c r="G59" s="86">
        <f>'[3]EC157'!$O$53</f>
        <v>345869</v>
      </c>
      <c r="H59" s="85">
        <f>'[3]EC157'!$O$54</f>
        <v>247983</v>
      </c>
      <c r="I59" s="63">
        <f t="shared" si="13"/>
        <v>593852</v>
      </c>
      <c r="J59" s="87">
        <f>'[4]EC157'!$M$52</f>
        <v>43084</v>
      </c>
      <c r="K59" s="87">
        <f>'[4]EC157'!$M$53</f>
        <v>85944</v>
      </c>
      <c r="L59" s="52">
        <f t="shared" si="0"/>
        <v>129028</v>
      </c>
      <c r="M59" s="53">
        <f t="shared" si="16"/>
        <v>0.2172729905767767</v>
      </c>
      <c r="N59" s="87"/>
      <c r="O59" s="85"/>
      <c r="P59" s="52">
        <f t="shared" si="4"/>
        <v>0</v>
      </c>
      <c r="Q59" s="53">
        <f t="shared" si="5"/>
        <v>0</v>
      </c>
      <c r="R59" s="85">
        <f>'[3]EC157'!$P$53</f>
        <v>360797</v>
      </c>
      <c r="S59" s="85">
        <f>'[3]EC157'!$P$54</f>
        <v>143227</v>
      </c>
      <c r="T59" s="52">
        <f t="shared" si="6"/>
        <v>504024</v>
      </c>
      <c r="U59" s="53">
        <f t="shared" si="17"/>
        <v>0.8487367222809724</v>
      </c>
    </row>
    <row r="60" spans="1:21" ht="12.75">
      <c r="A60" s="23" t="s">
        <v>53</v>
      </c>
      <c r="B60" s="27" t="s">
        <v>116</v>
      </c>
      <c r="C60" s="23" t="s">
        <v>117</v>
      </c>
      <c r="D60" s="85">
        <f>'[3]DC15'!$N$53</f>
        <v>383168</v>
      </c>
      <c r="E60" s="85">
        <f>'[3]DC15'!$N$54</f>
        <v>507501</v>
      </c>
      <c r="F60" s="58">
        <f t="shared" si="12"/>
        <v>890669</v>
      </c>
      <c r="G60" s="86">
        <f>'[3]DC15'!$O$53</f>
        <v>378686</v>
      </c>
      <c r="H60" s="85">
        <f>'[3]DC15'!$O$54</f>
        <v>563219</v>
      </c>
      <c r="I60" s="63">
        <f t="shared" si="13"/>
        <v>941905</v>
      </c>
      <c r="J60" s="87">
        <f>'[4]DC15'!$M$52</f>
        <v>368731</v>
      </c>
      <c r="K60" s="87">
        <f>'[4]DC15'!$M$53</f>
        <v>480769</v>
      </c>
      <c r="L60" s="52">
        <f t="shared" si="0"/>
        <v>849500</v>
      </c>
      <c r="M60" s="53">
        <f t="shared" si="16"/>
        <v>0.9018956264166769</v>
      </c>
      <c r="N60" s="87"/>
      <c r="O60" s="85"/>
      <c r="P60" s="52">
        <f t="shared" si="4"/>
        <v>0</v>
      </c>
      <c r="Q60" s="53">
        <f t="shared" si="5"/>
        <v>0</v>
      </c>
      <c r="R60" s="85">
        <f>'[3]DC15'!$P$53</f>
        <v>991714</v>
      </c>
      <c r="S60" s="85">
        <f>'[3]DC15'!$P$54</f>
        <v>362555</v>
      </c>
      <c r="T60" s="52">
        <f t="shared" si="6"/>
        <v>1354269</v>
      </c>
      <c r="U60" s="53">
        <f t="shared" si="17"/>
        <v>1.4377978670885068</v>
      </c>
    </row>
    <row r="61" spans="1:21" ht="16.5">
      <c r="A61" s="24"/>
      <c r="B61" s="80" t="s">
        <v>515</v>
      </c>
      <c r="C61" s="24"/>
      <c r="D61" s="54">
        <f>SUM(D53:D60)</f>
        <v>998540</v>
      </c>
      <c r="E61" s="54">
        <f>SUM(E53:E60)</f>
        <v>896893</v>
      </c>
      <c r="F61" s="59">
        <f t="shared" si="12"/>
        <v>1895433</v>
      </c>
      <c r="G61" s="64">
        <f>SUM(G53:G60)</f>
        <v>1008199</v>
      </c>
      <c r="H61" s="54">
        <f>SUM(H53:H60)</f>
        <v>947885</v>
      </c>
      <c r="I61" s="98">
        <f t="shared" si="13"/>
        <v>1956084</v>
      </c>
      <c r="J61" s="61">
        <f>SUM(J53:J60)</f>
        <v>686992</v>
      </c>
      <c r="K61" s="54">
        <f>SUM(K53:K60)</f>
        <v>683090</v>
      </c>
      <c r="L61" s="54">
        <f t="shared" si="0"/>
        <v>1370082</v>
      </c>
      <c r="M61" s="55">
        <f t="shared" si="16"/>
        <v>0.7004208408227868</v>
      </c>
      <c r="N61" s="61">
        <f>SUM(N53:N60)</f>
        <v>0</v>
      </c>
      <c r="O61" s="54">
        <f>SUM(O53:O60)</f>
        <v>0</v>
      </c>
      <c r="P61" s="54">
        <f t="shared" si="4"/>
        <v>0</v>
      </c>
      <c r="Q61" s="55">
        <f t="shared" si="5"/>
        <v>0</v>
      </c>
      <c r="R61" s="54">
        <f>SUM(R53:R60)</f>
        <v>1734789</v>
      </c>
      <c r="S61" s="54">
        <f>SUM(S53:S60)</f>
        <v>596664</v>
      </c>
      <c r="T61" s="54">
        <f t="shared" si="6"/>
        <v>2331453</v>
      </c>
      <c r="U61" s="55">
        <f t="shared" si="17"/>
        <v>1.191898200690768</v>
      </c>
    </row>
    <row r="62" spans="1:21" ht="16.5">
      <c r="A62" s="24"/>
      <c r="B62" s="28"/>
      <c r="C62" s="24"/>
      <c r="D62" s="54"/>
      <c r="E62" s="54"/>
      <c r="F62" s="59"/>
      <c r="G62" s="64"/>
      <c r="H62" s="54"/>
      <c r="I62" s="98"/>
      <c r="J62" s="61"/>
      <c r="K62" s="54"/>
      <c r="L62" s="54"/>
      <c r="M62" s="55"/>
      <c r="N62" s="61"/>
      <c r="O62" s="54"/>
      <c r="P62" s="54"/>
      <c r="Q62" s="55"/>
      <c r="R62" s="54"/>
      <c r="S62" s="54"/>
      <c r="T62" s="54"/>
      <c r="U62" s="55"/>
    </row>
    <row r="63" spans="1:21" ht="12.75">
      <c r="A63" s="23" t="s">
        <v>34</v>
      </c>
      <c r="B63" s="27" t="s">
        <v>119</v>
      </c>
      <c r="C63" s="23" t="s">
        <v>586</v>
      </c>
      <c r="D63" s="85">
        <f>'[3]EC441'!$N$53</f>
        <v>103589</v>
      </c>
      <c r="E63" s="85">
        <f>'[3]EC441'!$N$54</f>
        <v>79400</v>
      </c>
      <c r="F63" s="58">
        <f>$D63+$E63</f>
        <v>182989</v>
      </c>
      <c r="G63" s="86">
        <f>'[3]EC441'!$O$53</f>
        <v>104574</v>
      </c>
      <c r="H63" s="85">
        <f>'[3]EC441'!$O$54</f>
        <v>101155</v>
      </c>
      <c r="I63" s="63">
        <f>$G63+$H63</f>
        <v>205729</v>
      </c>
      <c r="J63" s="87">
        <f>'[4]EC441'!$M$52</f>
        <v>61124</v>
      </c>
      <c r="K63" s="87">
        <f>'[4]EC441'!$M$53</f>
        <v>39384</v>
      </c>
      <c r="L63" s="52">
        <f>$J63+$K63</f>
        <v>100508</v>
      </c>
      <c r="M63" s="53">
        <f>IF($I63=0,0,$L63/$I63)</f>
        <v>0.4885456109736595</v>
      </c>
      <c r="N63" s="87"/>
      <c r="O63" s="85"/>
      <c r="P63" s="52">
        <f>$N63+$O63</f>
        <v>0</v>
      </c>
      <c r="Q63" s="53">
        <f>IF($P63=0,0,$P63/$I63)</f>
        <v>0</v>
      </c>
      <c r="R63" s="85">
        <f>'[3]EC441'!$P$53</f>
        <v>96196</v>
      </c>
      <c r="S63" s="85">
        <f>'[3]EC441'!$P$54</f>
        <v>53604</v>
      </c>
      <c r="T63" s="52">
        <f>$R63+$S63</f>
        <v>149800</v>
      </c>
      <c r="U63" s="53">
        <f>IF($I63=0,0,$T63/$I63)</f>
        <v>0.7281423620393819</v>
      </c>
    </row>
    <row r="64" spans="1:21" ht="12.75">
      <c r="A64" s="23" t="s">
        <v>34</v>
      </c>
      <c r="B64" s="27" t="s">
        <v>118</v>
      </c>
      <c r="C64" s="23" t="s">
        <v>585</v>
      </c>
      <c r="D64" s="85">
        <f>'[3]EC442'!$N$53</f>
        <v>52355</v>
      </c>
      <c r="E64" s="85">
        <f>'[3]EC442'!$N$54</f>
        <v>63723</v>
      </c>
      <c r="F64" s="58">
        <f t="shared" si="12"/>
        <v>116078</v>
      </c>
      <c r="G64" s="86">
        <f>'[3]EC442'!$O$53</f>
        <v>52355</v>
      </c>
      <c r="H64" s="85">
        <f>'[3]EC442'!$O$54</f>
        <v>63723</v>
      </c>
      <c r="I64" s="63">
        <f t="shared" si="13"/>
        <v>116078</v>
      </c>
      <c r="J64" s="87">
        <f>'[4]EC442'!$M$52</f>
        <v>55311</v>
      </c>
      <c r="K64" s="87">
        <f>'[4]EC442'!$M$53</f>
        <v>52227</v>
      </c>
      <c r="L64" s="52">
        <f t="shared" si="0"/>
        <v>107538</v>
      </c>
      <c r="M64" s="53">
        <f>IF($I64=0,0,$L64/$I64)</f>
        <v>0.9264287806474957</v>
      </c>
      <c r="N64" s="87"/>
      <c r="O64" s="85"/>
      <c r="P64" s="52">
        <f t="shared" si="4"/>
        <v>0</v>
      </c>
      <c r="Q64" s="53">
        <f t="shared" si="5"/>
        <v>0</v>
      </c>
      <c r="R64" s="85">
        <f>'[3]EC442'!$P$53</f>
        <v>66424</v>
      </c>
      <c r="S64" s="85">
        <f>'[3]EC442'!$P$54</f>
        <v>50034</v>
      </c>
      <c r="T64" s="52">
        <f t="shared" si="6"/>
        <v>116458</v>
      </c>
      <c r="U64" s="53">
        <f>IF($I64=0,0,$T64/$I64)</f>
        <v>1.00327366081428</v>
      </c>
    </row>
    <row r="65" spans="1:21" ht="12.75">
      <c r="A65" s="23" t="s">
        <v>53</v>
      </c>
      <c r="B65" s="27" t="s">
        <v>120</v>
      </c>
      <c r="C65" s="23" t="s">
        <v>121</v>
      </c>
      <c r="D65" s="85">
        <f>'[3]DC44'!$N$53</f>
        <v>67687</v>
      </c>
      <c r="E65" s="85">
        <f>'[3]DC44'!$N$54</f>
        <v>181712</v>
      </c>
      <c r="F65" s="58">
        <f t="shared" si="12"/>
        <v>249399</v>
      </c>
      <c r="G65" s="86">
        <f>'[3]DC44'!$O$53</f>
        <v>67687</v>
      </c>
      <c r="H65" s="85">
        <f>'[3]DC44'!$O$54</f>
        <v>181712</v>
      </c>
      <c r="I65" s="63">
        <f t="shared" si="13"/>
        <v>249399</v>
      </c>
      <c r="J65" s="87">
        <f>'[4]DC44'!$M$52</f>
        <v>53923</v>
      </c>
      <c r="K65" s="87">
        <f>'[4]DC44'!$M$53</f>
        <v>111308</v>
      </c>
      <c r="L65" s="52">
        <f t="shared" si="0"/>
        <v>165231</v>
      </c>
      <c r="M65" s="53">
        <f>IF($I65=0,0,$L65/$I65)</f>
        <v>0.6625166901230558</v>
      </c>
      <c r="N65" s="87"/>
      <c r="O65" s="85"/>
      <c r="P65" s="52">
        <f t="shared" si="4"/>
        <v>0</v>
      </c>
      <c r="Q65" s="53">
        <f t="shared" si="5"/>
        <v>0</v>
      </c>
      <c r="R65" s="85">
        <f>'[3]DC44'!$P$53</f>
        <v>111164</v>
      </c>
      <c r="S65" s="85">
        <f>'[3]DC44'!$P$54</f>
        <v>139684</v>
      </c>
      <c r="T65" s="52">
        <f t="shared" si="6"/>
        <v>250848</v>
      </c>
      <c r="U65" s="53">
        <f>IF($I65=0,0,$T65/$I65)</f>
        <v>1.0058099671610552</v>
      </c>
    </row>
    <row r="66" spans="1:21" ht="16.5">
      <c r="A66" s="24"/>
      <c r="B66" s="80" t="s">
        <v>516</v>
      </c>
      <c r="C66" s="24"/>
      <c r="D66" s="54">
        <f>SUM(D63:D65)</f>
        <v>223631</v>
      </c>
      <c r="E66" s="54">
        <f>SUM(E63:E65)</f>
        <v>324835</v>
      </c>
      <c r="F66" s="59">
        <f t="shared" si="12"/>
        <v>548466</v>
      </c>
      <c r="G66" s="64">
        <f>SUM(G63:G65)</f>
        <v>224616</v>
      </c>
      <c r="H66" s="54">
        <f>SUM(H63:H65)</f>
        <v>346590</v>
      </c>
      <c r="I66" s="98">
        <f t="shared" si="13"/>
        <v>571206</v>
      </c>
      <c r="J66" s="61">
        <f>SUM(J63:J65)</f>
        <v>170358</v>
      </c>
      <c r="K66" s="54">
        <f>SUM(K63:K65)</f>
        <v>202919</v>
      </c>
      <c r="L66" s="54">
        <f t="shared" si="0"/>
        <v>373277</v>
      </c>
      <c r="M66" s="55">
        <f>IF($I66=0,0,$L66/$I66)</f>
        <v>0.6534892840761477</v>
      </c>
      <c r="N66" s="61">
        <f>SUM(N63:N65)</f>
        <v>0</v>
      </c>
      <c r="O66" s="54">
        <f>SUM(O63:O65)</f>
        <v>0</v>
      </c>
      <c r="P66" s="54">
        <f t="shared" si="4"/>
        <v>0</v>
      </c>
      <c r="Q66" s="55">
        <f t="shared" si="5"/>
        <v>0</v>
      </c>
      <c r="R66" s="54">
        <f>SUM(R63:R65)</f>
        <v>273784</v>
      </c>
      <c r="S66" s="54">
        <f>SUM(S63:S65)</f>
        <v>243322</v>
      </c>
      <c r="T66" s="54">
        <f t="shared" si="6"/>
        <v>517106</v>
      </c>
      <c r="U66" s="55">
        <f>IF($I66=0,0,$T66/$I66)</f>
        <v>0.9052881097187354</v>
      </c>
    </row>
    <row r="67" spans="1:21" ht="16.5">
      <c r="A67" s="24"/>
      <c r="B67" s="28"/>
      <c r="C67" s="24"/>
      <c r="D67" s="54"/>
      <c r="E67" s="54"/>
      <c r="F67" s="59"/>
      <c r="G67" s="64"/>
      <c r="H67" s="54"/>
      <c r="I67" s="98"/>
      <c r="J67" s="64"/>
      <c r="K67" s="54"/>
      <c r="L67" s="54"/>
      <c r="M67" s="55"/>
      <c r="N67" s="61"/>
      <c r="O67" s="54"/>
      <c r="P67" s="54"/>
      <c r="Q67" s="55"/>
      <c r="R67" s="54"/>
      <c r="S67" s="54"/>
      <c r="T67" s="54"/>
      <c r="U67" s="55"/>
    </row>
    <row r="68" spans="1:21" ht="16.5">
      <c r="A68" s="24"/>
      <c r="B68" s="81" t="s">
        <v>517</v>
      </c>
      <c r="C68" s="24"/>
      <c r="D68" s="92">
        <f>SUM(D9,D12:D21,D24:D32,D35:D43,D46:D50,D53:D60,D63:D65)</f>
        <v>11018657</v>
      </c>
      <c r="E68" s="92">
        <f>SUM(E9,E12:E21,E24:E32,E35:E43,E46:E50,E53:E60,E63:E65)</f>
        <v>5486827</v>
      </c>
      <c r="F68" s="93">
        <f t="shared" si="12"/>
        <v>16505484</v>
      </c>
      <c r="G68" s="94">
        <f>SUM(G9,G12:G21,G24:G32,G35:G43,G46:G50,G53:G60,G63:G65)</f>
        <v>11221181</v>
      </c>
      <c r="H68" s="92">
        <f>SUM(H9,H12:H21,H24:H32,H35:H43,H46:H50,H53:H60,H63:H65)</f>
        <v>5451794</v>
      </c>
      <c r="I68" s="95">
        <f t="shared" si="13"/>
        <v>16672975</v>
      </c>
      <c r="J68" s="96">
        <f>SUM(J9,J12:J21,J24:J32,J35:J43,J46:J50,J53:J60,J63:J65)</f>
        <v>8911121</v>
      </c>
      <c r="K68" s="92">
        <f>SUM(K9,K12:K21,K24:K32,K35:K43,K46:K50,K53:K60,K63:K65)</f>
        <v>4315096</v>
      </c>
      <c r="L68" s="92">
        <f t="shared" si="0"/>
        <v>13226217</v>
      </c>
      <c r="M68" s="55">
        <f>IF($I68=0,0,$L68/$I68)</f>
        <v>0.7932727662579714</v>
      </c>
      <c r="N68" s="61">
        <f>SUM(N9,N12:N21,N24:N32,N35:N43,N46:N50,N53:N60,N63:N65)</f>
        <v>0</v>
      </c>
      <c r="O68" s="54">
        <f>SUM(O9,O12:O21,O24:O32,O35:O43,O46:O50,O53:O60,O63:O65)</f>
        <v>0</v>
      </c>
      <c r="P68" s="54">
        <f t="shared" si="4"/>
        <v>0</v>
      </c>
      <c r="Q68" s="55">
        <f t="shared" si="5"/>
        <v>0</v>
      </c>
      <c r="R68" s="54">
        <f>SUM(R9,R12:R21,R24:R32,R35:R43,R46:R50,R53:R60,R63:R65)</f>
        <v>12721895.208999999</v>
      </c>
      <c r="S68" s="54">
        <f>SUM(S9,S12:S21,S24:S32,S35:S43,S46:S50,S53:S60,S63:S65)</f>
        <v>4347410</v>
      </c>
      <c r="T68" s="54">
        <f t="shared" si="6"/>
        <v>17069305.209</v>
      </c>
      <c r="U68" s="55">
        <f>IF($I68=0,0,$T68/$I68)</f>
        <v>1.023770815286414</v>
      </c>
    </row>
    <row r="69" spans="1:21" ht="12.75">
      <c r="A69" s="25"/>
      <c r="B69" s="30"/>
      <c r="C69" s="26"/>
      <c r="D69" s="13"/>
      <c r="E69" s="13"/>
      <c r="F69" s="66"/>
      <c r="G69" s="75"/>
      <c r="H69" s="14"/>
      <c r="I69" s="104"/>
      <c r="J69" s="50"/>
      <c r="K69" s="13"/>
      <c r="L69" s="13"/>
      <c r="M69" s="10"/>
      <c r="N69" s="68"/>
      <c r="O69" s="13"/>
      <c r="P69" s="13"/>
      <c r="Q69" s="10"/>
      <c r="R69" s="7"/>
      <c r="S69" s="13"/>
      <c r="T69" s="13"/>
      <c r="U69" s="10"/>
    </row>
    <row r="70" spans="1:21" ht="12.75">
      <c r="A70" s="31"/>
      <c r="B70" s="105" t="s">
        <v>572</v>
      </c>
      <c r="C70" s="31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>
      <c r="A71" s="32"/>
      <c r="B71" s="123" t="s">
        <v>569</v>
      </c>
      <c r="C71" s="3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10">
        <f>J68-'[1]EC'!$Z$61</f>
        <v>-4</v>
      </c>
      <c r="K72" s="110">
        <f>K68-'[1]EC'!$AA$61</f>
        <v>5</v>
      </c>
      <c r="L72" s="110">
        <f>L68-'[1]EC'!$AB$61</f>
        <v>1</v>
      </c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11"/>
      <c r="K73" s="111"/>
      <c r="L73" s="111"/>
      <c r="M73" s="16"/>
      <c r="N73" s="16"/>
      <c r="O73" s="16"/>
      <c r="P73" s="16"/>
      <c r="Q73" s="16"/>
      <c r="R73" s="16"/>
      <c r="S73" s="16"/>
      <c r="T73" s="16"/>
      <c r="U73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32"/>
      <c r="B88" s="33"/>
      <c r="C88" s="3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/>
      <c r="B89" s="33"/>
      <c r="C89" s="3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6:14" ht="12.75">
      <c r="F90" s="16"/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  <row r="92" spans="10:14" ht="12.75"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  <row r="95" spans="10:14" ht="12.75">
      <c r="J95" s="16"/>
      <c r="K95" s="16"/>
      <c r="L95" s="16"/>
      <c r="M95" s="16"/>
      <c r="N95" s="16"/>
    </row>
    <row r="96" spans="10:14" ht="12.75">
      <c r="J96" s="16"/>
      <c r="K96" s="16"/>
      <c r="L96" s="16"/>
      <c r="M96" s="16"/>
      <c r="N96" s="16"/>
    </row>
    <row r="97" spans="10:14" ht="12.75">
      <c r="J97" s="16"/>
      <c r="K97" s="16"/>
      <c r="L97" s="16"/>
      <c r="M97" s="16"/>
      <c r="N97" s="16"/>
    </row>
    <row r="98" spans="10:14" ht="12.75">
      <c r="J98" s="16"/>
      <c r="K98" s="16"/>
      <c r="L98" s="16"/>
      <c r="M98" s="16"/>
      <c r="N98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4"/>
  <sheetViews>
    <sheetView showGridLines="0" zoomScale="85" zoomScaleNormal="85" zoomScalePageLayoutView="0" workbookViewId="0" topLeftCell="A22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9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122</v>
      </c>
      <c r="C9" s="23" t="s">
        <v>123</v>
      </c>
      <c r="D9" s="85">
        <f>'[5]FS161'!$N$53</f>
        <v>48545</v>
      </c>
      <c r="E9" s="85">
        <f>'[5]FS161'!$N$54</f>
        <v>35650</v>
      </c>
      <c r="F9" s="63">
        <f>$D9+$E9</f>
        <v>84195</v>
      </c>
      <c r="G9" s="87">
        <f>'[5]FS161'!$O$53</f>
        <v>48545</v>
      </c>
      <c r="H9" s="85">
        <f>'[5]FS161'!$O$54</f>
        <v>35650</v>
      </c>
      <c r="I9" s="58">
        <f>$G9+$H9</f>
        <v>84195</v>
      </c>
      <c r="J9" s="99">
        <f>'[6]FS161'!$M$52</f>
        <v>59345</v>
      </c>
      <c r="K9" s="85">
        <f>'[6]FS161'!$M$53</f>
        <v>20264</v>
      </c>
      <c r="L9" s="52">
        <f aca="true" t="shared" si="0" ref="L9:L44">$J9+$K9</f>
        <v>79609</v>
      </c>
      <c r="M9" s="53">
        <f>IF($I9=0,0,$L9/$I9)</f>
        <v>0.945531207316349</v>
      </c>
      <c r="N9" s="87"/>
      <c r="O9" s="85"/>
      <c r="P9" s="52">
        <f>$N9+$O9</f>
        <v>0</v>
      </c>
      <c r="Q9" s="53">
        <f>IF($P9=0,0,$P9/$I9)</f>
        <v>0</v>
      </c>
      <c r="R9" s="85">
        <f>'[5]FS161'!$P$53</f>
        <v>58665</v>
      </c>
      <c r="S9" s="85">
        <f>'[5]FS161'!$P$54</f>
        <v>50581</v>
      </c>
      <c r="T9" s="52">
        <f aca="true" t="shared" si="1" ref="T9:T44">$R9+$S9</f>
        <v>109246</v>
      </c>
      <c r="U9" s="53">
        <f>IF($I9=0,0,$T9/$I9)</f>
        <v>1.2975354831046975</v>
      </c>
    </row>
    <row r="10" spans="1:21" ht="12.75">
      <c r="A10" s="23" t="s">
        <v>34</v>
      </c>
      <c r="B10" s="27" t="s">
        <v>124</v>
      </c>
      <c r="C10" s="23" t="s">
        <v>125</v>
      </c>
      <c r="D10" s="85">
        <f>'[5]FS162'!$N$53</f>
        <v>103075</v>
      </c>
      <c r="E10" s="85">
        <f>'[5]FS162'!$N$54</f>
        <v>31778</v>
      </c>
      <c r="F10" s="63">
        <f aca="true" t="shared" si="2" ref="F10:F44">$D10+$E10</f>
        <v>134853</v>
      </c>
      <c r="G10" s="87">
        <f>'[5]FS162'!$O$53</f>
        <v>103075</v>
      </c>
      <c r="H10" s="85">
        <f>'[5]FS162'!$O$54</f>
        <v>31778</v>
      </c>
      <c r="I10" s="58">
        <f aca="true" t="shared" si="3" ref="I10:I44">$G10+$H10</f>
        <v>134853</v>
      </c>
      <c r="J10" s="99">
        <f>'[6]FS162'!$M$52</f>
        <v>77723</v>
      </c>
      <c r="K10" s="85">
        <f>'[6]FS162'!$M$53</f>
        <v>7106</v>
      </c>
      <c r="L10" s="52">
        <f t="shared" si="0"/>
        <v>84829</v>
      </c>
      <c r="M10" s="53">
        <f>IF($I10=0,0,$L10/$I10)</f>
        <v>0.6290479262604466</v>
      </c>
      <c r="N10" s="87"/>
      <c r="O10" s="85"/>
      <c r="P10" s="52">
        <f aca="true" t="shared" si="4" ref="P10:P44">$N10+$O10</f>
        <v>0</v>
      </c>
      <c r="Q10" s="53">
        <f aca="true" t="shared" si="5" ref="Q10:Q44">IF($P10=0,0,$P10/$I10)</f>
        <v>0</v>
      </c>
      <c r="R10" s="85">
        <f>'[5]FS162'!$P$53</f>
        <v>109947</v>
      </c>
      <c r="S10" s="85">
        <f>'[5]FS162'!$P$54</f>
        <v>31749.908</v>
      </c>
      <c r="T10" s="52">
        <f t="shared" si="1"/>
        <v>141696.908</v>
      </c>
      <c r="U10" s="53">
        <f>IF($I10=0,0,$T10/$I10)</f>
        <v>1.0507508768807516</v>
      </c>
    </row>
    <row r="11" spans="1:21" ht="12.75">
      <c r="A11" s="23" t="s">
        <v>34</v>
      </c>
      <c r="B11" s="27" t="s">
        <v>126</v>
      </c>
      <c r="C11" s="23" t="s">
        <v>127</v>
      </c>
      <c r="D11" s="85">
        <f>'[5]FS163'!$N$53</f>
        <v>55414</v>
      </c>
      <c r="E11" s="85">
        <f>'[5]FS163'!$N$54</f>
        <v>7250</v>
      </c>
      <c r="F11" s="63">
        <f t="shared" si="2"/>
        <v>62664</v>
      </c>
      <c r="G11" s="87">
        <f>'[5]FS163'!$O$53</f>
        <v>55415</v>
      </c>
      <c r="H11" s="85">
        <f>'[5]FS163'!$O$54</f>
        <v>7250</v>
      </c>
      <c r="I11" s="58">
        <f t="shared" si="3"/>
        <v>62665</v>
      </c>
      <c r="J11" s="99">
        <f>'[6]FS163'!$M$52</f>
        <v>34403</v>
      </c>
      <c r="K11" s="85">
        <f>'[6]FS163'!$M$53</f>
        <v>3191</v>
      </c>
      <c r="L11" s="52">
        <f t="shared" si="0"/>
        <v>37594</v>
      </c>
      <c r="M11" s="53">
        <f>IF($I11=0,0,$L11/$I11)</f>
        <v>0.5999202106439001</v>
      </c>
      <c r="N11" s="87"/>
      <c r="O11" s="85"/>
      <c r="P11" s="52">
        <f t="shared" si="4"/>
        <v>0</v>
      </c>
      <c r="Q11" s="53">
        <f t="shared" si="5"/>
        <v>0</v>
      </c>
      <c r="R11" s="85">
        <f>'[5]FS163'!$P$53</f>
        <v>49246</v>
      </c>
      <c r="S11" s="85">
        <f>'[5]FS163'!$P$54</f>
        <v>5885</v>
      </c>
      <c r="T11" s="52">
        <f t="shared" si="1"/>
        <v>55131</v>
      </c>
      <c r="U11" s="53">
        <f>IF($I11=0,0,$T11/$I11)</f>
        <v>0.8797733982286763</v>
      </c>
    </row>
    <row r="12" spans="1:21" ht="12.75">
      <c r="A12" s="23" t="s">
        <v>53</v>
      </c>
      <c r="B12" s="27" t="s">
        <v>128</v>
      </c>
      <c r="C12" s="23" t="s">
        <v>129</v>
      </c>
      <c r="D12" s="85">
        <f>'[5]DC16'!$N$53</f>
        <v>17054</v>
      </c>
      <c r="E12" s="85">
        <f>'[5]DC16'!$N$54</f>
        <v>0</v>
      </c>
      <c r="F12" s="63">
        <f t="shared" si="2"/>
        <v>17054</v>
      </c>
      <c r="G12" s="87">
        <f>'[5]DC16'!$O$53</f>
        <v>17054</v>
      </c>
      <c r="H12" s="85">
        <f>'[5]DC16'!$O$54</f>
        <v>0</v>
      </c>
      <c r="I12" s="58">
        <f t="shared" si="3"/>
        <v>17054</v>
      </c>
      <c r="J12" s="99">
        <f>'[6]DC16'!$M$52</f>
        <v>16221</v>
      </c>
      <c r="K12" s="85">
        <f>'[6]DC16'!$M$53</f>
        <v>0</v>
      </c>
      <c r="L12" s="52">
        <f t="shared" si="0"/>
        <v>16221</v>
      </c>
      <c r="M12" s="53">
        <f>IF($I12=0,0,$L12/$I12)</f>
        <v>0.9511551542160197</v>
      </c>
      <c r="N12" s="87"/>
      <c r="O12" s="85"/>
      <c r="P12" s="52">
        <f t="shared" si="4"/>
        <v>0</v>
      </c>
      <c r="Q12" s="53">
        <f t="shared" si="5"/>
        <v>0</v>
      </c>
      <c r="R12" s="85">
        <f>'[5]DC16'!$P$53</f>
        <v>15115</v>
      </c>
      <c r="S12" s="85">
        <f>'[5]DC16'!$P$54</f>
        <v>669</v>
      </c>
      <c r="T12" s="52">
        <f t="shared" si="1"/>
        <v>15784</v>
      </c>
      <c r="U12" s="53">
        <f>IF($I12=0,0,$T12/$I12)</f>
        <v>0.9255306672921308</v>
      </c>
    </row>
    <row r="13" spans="1:21" ht="16.5">
      <c r="A13" s="24"/>
      <c r="B13" s="80" t="s">
        <v>518</v>
      </c>
      <c r="C13" s="24"/>
      <c r="D13" s="54">
        <f>SUM(D9:D12)</f>
        <v>224088</v>
      </c>
      <c r="E13" s="54">
        <f>SUM(E9:E12)</f>
        <v>74678</v>
      </c>
      <c r="F13" s="98">
        <f t="shared" si="2"/>
        <v>298766</v>
      </c>
      <c r="G13" s="61">
        <f>SUM(G9:G12)</f>
        <v>224089</v>
      </c>
      <c r="H13" s="54">
        <f>SUM(H9:H12)</f>
        <v>74678</v>
      </c>
      <c r="I13" s="59">
        <f t="shared" si="3"/>
        <v>298767</v>
      </c>
      <c r="J13" s="100">
        <f>SUM(J9:J12)</f>
        <v>187692</v>
      </c>
      <c r="K13" s="54">
        <f>SUM(K9:K12)</f>
        <v>30561</v>
      </c>
      <c r="L13" s="54">
        <f t="shared" si="0"/>
        <v>218253</v>
      </c>
      <c r="M13" s="55">
        <f>IF($I13=0,0,$L13/$I13)</f>
        <v>0.7305124059886132</v>
      </c>
      <c r="N13" s="61">
        <f>SUM(N9:N12)</f>
        <v>0</v>
      </c>
      <c r="O13" s="54">
        <f>SUM(O9:O12)</f>
        <v>0</v>
      </c>
      <c r="P13" s="54">
        <f t="shared" si="4"/>
        <v>0</v>
      </c>
      <c r="Q13" s="55">
        <f t="shared" si="5"/>
        <v>0</v>
      </c>
      <c r="R13" s="54">
        <f>SUM(R9:R12)</f>
        <v>232973</v>
      </c>
      <c r="S13" s="54">
        <f>SUM(S9:S12)</f>
        <v>88884.908</v>
      </c>
      <c r="T13" s="54">
        <f t="shared" si="1"/>
        <v>321857.908</v>
      </c>
      <c r="U13" s="55">
        <f>IF($I13=0,0,$T13/$I13)</f>
        <v>1.0772873443184823</v>
      </c>
    </row>
    <row r="14" spans="1:21" ht="16.5">
      <c r="A14" s="24"/>
      <c r="B14" s="28"/>
      <c r="C14" s="24"/>
      <c r="D14" s="54"/>
      <c r="E14" s="54"/>
      <c r="F14" s="98"/>
      <c r="G14" s="61"/>
      <c r="H14" s="54"/>
      <c r="I14" s="59"/>
      <c r="J14" s="100"/>
      <c r="K14" s="54"/>
      <c r="L14" s="54"/>
      <c r="M14" s="55"/>
      <c r="N14" s="61"/>
      <c r="O14" s="54"/>
      <c r="P14" s="54"/>
      <c r="Q14" s="55"/>
      <c r="R14" s="54"/>
      <c r="S14" s="54"/>
      <c r="T14" s="54"/>
      <c r="U14" s="55"/>
    </row>
    <row r="15" spans="1:21" ht="12.75">
      <c r="A15" s="23" t="s">
        <v>34</v>
      </c>
      <c r="B15" s="27" t="s">
        <v>130</v>
      </c>
      <c r="C15" s="23" t="s">
        <v>131</v>
      </c>
      <c r="D15" s="85">
        <f>'[5]FS171'!$N$53</f>
        <v>30969</v>
      </c>
      <c r="E15" s="85">
        <f>'[5]FS171'!$N$54</f>
        <v>8820</v>
      </c>
      <c r="F15" s="63">
        <f t="shared" si="2"/>
        <v>39789</v>
      </c>
      <c r="G15" s="87">
        <f>'[5]FS171'!$O$53</f>
        <v>30969</v>
      </c>
      <c r="H15" s="85">
        <f>'[5]FS171'!$O$54</f>
        <v>8820</v>
      </c>
      <c r="I15" s="58">
        <f t="shared" si="3"/>
        <v>39789</v>
      </c>
      <c r="J15" s="99">
        <f>'[6]FS171'!$M$52</f>
        <v>24339</v>
      </c>
      <c r="K15" s="85">
        <f>'[6]FS171'!$M$53</f>
        <v>5444</v>
      </c>
      <c r="L15" s="52">
        <f t="shared" si="0"/>
        <v>29783</v>
      </c>
      <c r="M15" s="53">
        <f>IF($I15=0,0,$L15/$I15)</f>
        <v>0.7485234612581366</v>
      </c>
      <c r="N15" s="87"/>
      <c r="O15" s="85"/>
      <c r="P15" s="52">
        <f t="shared" si="4"/>
        <v>0</v>
      </c>
      <c r="Q15" s="53">
        <f t="shared" si="5"/>
        <v>0</v>
      </c>
      <c r="R15" s="85">
        <f>'[5]FS171'!$P$53</f>
        <v>43621</v>
      </c>
      <c r="S15" s="85">
        <f>'[5]FS171'!$P$54</f>
        <v>878</v>
      </c>
      <c r="T15" s="52">
        <f t="shared" si="1"/>
        <v>44499</v>
      </c>
      <c r="U15" s="53">
        <f>IF($I15=0,0,$T15/$I15)</f>
        <v>1.1183744250923622</v>
      </c>
    </row>
    <row r="16" spans="1:21" ht="12.75">
      <c r="A16" s="23" t="s">
        <v>34</v>
      </c>
      <c r="B16" s="27" t="s">
        <v>132</v>
      </c>
      <c r="C16" s="23" t="s">
        <v>133</v>
      </c>
      <c r="D16" s="85">
        <f>'[5]FS172'!$N$53</f>
        <v>2014659</v>
      </c>
      <c r="E16" s="85">
        <f>'[5]FS172'!$N$54</f>
        <v>727434</v>
      </c>
      <c r="F16" s="63">
        <f t="shared" si="2"/>
        <v>2742093</v>
      </c>
      <c r="G16" s="87">
        <f>'[5]FS172'!$O$53</f>
        <v>2014659</v>
      </c>
      <c r="H16" s="85">
        <f>'[5]FS172'!$O$54</f>
        <v>727434</v>
      </c>
      <c r="I16" s="58">
        <f t="shared" si="3"/>
        <v>2742093</v>
      </c>
      <c r="J16" s="99">
        <f>'[6]FS172'!$M$52</f>
        <v>2124518</v>
      </c>
      <c r="K16" s="85">
        <f>'[6]FS172'!$M$53</f>
        <v>570252</v>
      </c>
      <c r="L16" s="52">
        <f t="shared" si="0"/>
        <v>2694770</v>
      </c>
      <c r="M16" s="53">
        <f>IF($I16=0,0,$L16/$I16)</f>
        <v>0.9827420149498941</v>
      </c>
      <c r="N16" s="87"/>
      <c r="O16" s="85"/>
      <c r="P16" s="52">
        <f t="shared" si="4"/>
        <v>0</v>
      </c>
      <c r="Q16" s="53">
        <f t="shared" si="5"/>
        <v>0</v>
      </c>
      <c r="R16" s="85">
        <f>'[5]FS172'!$P$53</f>
        <v>2023842</v>
      </c>
      <c r="S16" s="85">
        <f>'[5]FS172'!$P$54</f>
        <v>589471</v>
      </c>
      <c r="T16" s="52">
        <f t="shared" si="1"/>
        <v>2613313</v>
      </c>
      <c r="U16" s="53">
        <f>IF($I16=0,0,$T16/$I16)</f>
        <v>0.953035874421473</v>
      </c>
    </row>
    <row r="17" spans="1:21" ht="12.75">
      <c r="A17" s="23" t="s">
        <v>34</v>
      </c>
      <c r="B17" s="27" t="s">
        <v>134</v>
      </c>
      <c r="C17" s="23" t="s">
        <v>135</v>
      </c>
      <c r="D17" s="85">
        <f>'[5]FS173'!$N$53</f>
        <v>96363</v>
      </c>
      <c r="E17" s="85">
        <f>'[5]FS173'!$N$54</f>
        <v>36111</v>
      </c>
      <c r="F17" s="63">
        <f t="shared" si="2"/>
        <v>132474</v>
      </c>
      <c r="G17" s="87">
        <f>'[5]FS173'!$O$53</f>
        <v>96363</v>
      </c>
      <c r="H17" s="85">
        <f>'[5]FS173'!$O$54</f>
        <v>36111</v>
      </c>
      <c r="I17" s="58">
        <f t="shared" si="3"/>
        <v>132474</v>
      </c>
      <c r="J17" s="99">
        <f>'[6]FS173'!$M$52</f>
        <v>81264</v>
      </c>
      <c r="K17" s="85">
        <f>'[6]FS173'!$M$53</f>
        <v>24573</v>
      </c>
      <c r="L17" s="52">
        <f t="shared" si="0"/>
        <v>105837</v>
      </c>
      <c r="M17" s="53">
        <f>IF($I17=0,0,$L17/$I17)</f>
        <v>0.7989265818198288</v>
      </c>
      <c r="N17" s="87"/>
      <c r="O17" s="85"/>
      <c r="P17" s="52">
        <f t="shared" si="4"/>
        <v>0</v>
      </c>
      <c r="Q17" s="53">
        <f t="shared" si="5"/>
        <v>0</v>
      </c>
      <c r="R17" s="85">
        <f>'[5]FS173'!$P$53</f>
        <v>109329</v>
      </c>
      <c r="S17" s="85">
        <f>'[5]FS173'!$P$54</f>
        <v>24573</v>
      </c>
      <c r="T17" s="52">
        <f t="shared" si="1"/>
        <v>133902</v>
      </c>
      <c r="U17" s="53">
        <f>IF($I17=0,0,$T17/$I17)</f>
        <v>1.0107794737080484</v>
      </c>
    </row>
    <row r="18" spans="1:21" ht="12.75">
      <c r="A18" s="23" t="s">
        <v>53</v>
      </c>
      <c r="B18" s="27" t="s">
        <v>136</v>
      </c>
      <c r="C18" s="23" t="s">
        <v>137</v>
      </c>
      <c r="D18" s="85">
        <f>'[5]DC17'!$N$53</f>
        <v>87817</v>
      </c>
      <c r="E18" s="85">
        <f>'[5]DC17'!$N$54</f>
        <v>0</v>
      </c>
      <c r="F18" s="63">
        <f t="shared" si="2"/>
        <v>87817</v>
      </c>
      <c r="G18" s="87">
        <f>'[5]DC17'!$O$53</f>
        <v>87817</v>
      </c>
      <c r="H18" s="85">
        <f>'[5]DC17'!$O$54</f>
        <v>0</v>
      </c>
      <c r="I18" s="58">
        <f t="shared" si="3"/>
        <v>87817</v>
      </c>
      <c r="J18" s="99">
        <f>'[6]DC17'!$M$52</f>
        <v>109601</v>
      </c>
      <c r="K18" s="85">
        <f>'[6]DC17'!$M$53</f>
        <v>0</v>
      </c>
      <c r="L18" s="52">
        <f t="shared" si="0"/>
        <v>109601</v>
      </c>
      <c r="M18" s="53">
        <f>IF($I18=0,0,$L18/$I18)</f>
        <v>1.2480613093136863</v>
      </c>
      <c r="N18" s="87"/>
      <c r="O18" s="85"/>
      <c r="P18" s="52">
        <f t="shared" si="4"/>
        <v>0</v>
      </c>
      <c r="Q18" s="53">
        <f t="shared" si="5"/>
        <v>0</v>
      </c>
      <c r="R18" s="85">
        <f>'[5]DC17'!$P$53</f>
        <v>105896</v>
      </c>
      <c r="S18" s="85">
        <f>'[5]DC17'!$P$54</f>
        <v>700</v>
      </c>
      <c r="T18" s="52">
        <f t="shared" si="1"/>
        <v>106596</v>
      </c>
      <c r="U18" s="53">
        <f>IF($I18=0,0,$T18/$I18)</f>
        <v>1.213842422310031</v>
      </c>
    </row>
    <row r="19" spans="1:21" ht="16.5">
      <c r="A19" s="24"/>
      <c r="B19" s="80" t="s">
        <v>519</v>
      </c>
      <c r="C19" s="24"/>
      <c r="D19" s="54">
        <f>SUM(D15:D18)</f>
        <v>2229808</v>
      </c>
      <c r="E19" s="54">
        <f>SUM(E15:E18)</f>
        <v>772365</v>
      </c>
      <c r="F19" s="98">
        <f t="shared" si="2"/>
        <v>3002173</v>
      </c>
      <c r="G19" s="61">
        <f>SUM(G15:G18)</f>
        <v>2229808</v>
      </c>
      <c r="H19" s="54">
        <f>SUM(H15:H18)</f>
        <v>772365</v>
      </c>
      <c r="I19" s="59">
        <f t="shared" si="3"/>
        <v>3002173</v>
      </c>
      <c r="J19" s="100">
        <f>SUM(J15:J18)</f>
        <v>2339722</v>
      </c>
      <c r="K19" s="54">
        <f>SUM(K15:K18)</f>
        <v>600269</v>
      </c>
      <c r="L19" s="54">
        <f t="shared" si="0"/>
        <v>2939991</v>
      </c>
      <c r="M19" s="55">
        <f>IF($I19=0,0,$L19/$I19)</f>
        <v>0.979287669298205</v>
      </c>
      <c r="N19" s="61">
        <f>SUM(N15:N18)</f>
        <v>0</v>
      </c>
      <c r="O19" s="54">
        <f>SUM(O15:O18)</f>
        <v>0</v>
      </c>
      <c r="P19" s="54">
        <f t="shared" si="4"/>
        <v>0</v>
      </c>
      <c r="Q19" s="55">
        <f t="shared" si="5"/>
        <v>0</v>
      </c>
      <c r="R19" s="54">
        <f>SUM(R15:R18)</f>
        <v>2282688</v>
      </c>
      <c r="S19" s="54">
        <f>SUM(S15:S18)</f>
        <v>615622</v>
      </c>
      <c r="T19" s="54">
        <f t="shared" si="1"/>
        <v>2898310</v>
      </c>
      <c r="U19" s="55">
        <f>IF($I19=0,0,$T19/$I19)</f>
        <v>0.9654040589932692</v>
      </c>
    </row>
    <row r="20" spans="1:21" ht="16.5">
      <c r="A20" s="24"/>
      <c r="B20" s="28"/>
      <c r="C20" s="24"/>
      <c r="D20" s="54"/>
      <c r="E20" s="54"/>
      <c r="F20" s="98"/>
      <c r="G20" s="61"/>
      <c r="H20" s="54"/>
      <c r="I20" s="59"/>
      <c r="J20" s="100"/>
      <c r="K20" s="54"/>
      <c r="L20" s="54"/>
      <c r="M20" s="55"/>
      <c r="N20" s="61"/>
      <c r="O20" s="54"/>
      <c r="P20" s="54"/>
      <c r="Q20" s="55"/>
      <c r="R20" s="54"/>
      <c r="S20" s="54"/>
      <c r="T20" s="54"/>
      <c r="U20" s="55"/>
    </row>
    <row r="21" spans="1:21" ht="12.75">
      <c r="A21" s="23" t="s">
        <v>34</v>
      </c>
      <c r="B21" s="27" t="s">
        <v>138</v>
      </c>
      <c r="C21" s="23" t="s">
        <v>139</v>
      </c>
      <c r="D21" s="85">
        <f>'[5]FS181'!$N$53</f>
        <v>95538</v>
      </c>
      <c r="E21" s="85">
        <f>'[5]FS181'!$N$54</f>
        <v>36260</v>
      </c>
      <c r="F21" s="63">
        <f t="shared" si="2"/>
        <v>131798</v>
      </c>
      <c r="G21" s="87">
        <f>'[5]FS181'!$O$53</f>
        <v>95538</v>
      </c>
      <c r="H21" s="85">
        <f>'[5]FS181'!$O$54</f>
        <v>36260</v>
      </c>
      <c r="I21" s="58">
        <f t="shared" si="3"/>
        <v>131798</v>
      </c>
      <c r="J21" s="99">
        <f>'[6]FS181'!$M$52</f>
        <v>82632</v>
      </c>
      <c r="K21" s="85">
        <f>'[6]FS181'!$M$53</f>
        <v>21532</v>
      </c>
      <c r="L21" s="52">
        <f t="shared" si="0"/>
        <v>104164</v>
      </c>
      <c r="M21" s="53">
        <f aca="true" t="shared" si="6" ref="M21:M27">IF($I21=0,0,$L21/$I21)</f>
        <v>0.7903306575213584</v>
      </c>
      <c r="N21" s="87"/>
      <c r="O21" s="85"/>
      <c r="P21" s="52">
        <f t="shared" si="4"/>
        <v>0</v>
      </c>
      <c r="Q21" s="53">
        <f t="shared" si="5"/>
        <v>0</v>
      </c>
      <c r="R21" s="85">
        <f>'[5]FS181'!$P$53</f>
        <v>144568</v>
      </c>
      <c r="S21" s="85">
        <f>'[5]FS181'!$P$54</f>
        <v>24777</v>
      </c>
      <c r="T21" s="52">
        <f t="shared" si="1"/>
        <v>169345</v>
      </c>
      <c r="U21" s="53">
        <f aca="true" t="shared" si="7" ref="U21:U27">IF($I21=0,0,$T21/$I21)</f>
        <v>1.2848829269032913</v>
      </c>
    </row>
    <row r="22" spans="1:21" ht="12.75">
      <c r="A22" s="23" t="s">
        <v>34</v>
      </c>
      <c r="B22" s="27" t="s">
        <v>140</v>
      </c>
      <c r="C22" s="23" t="s">
        <v>141</v>
      </c>
      <c r="D22" s="85">
        <f>'[5]FS182'!$N$53</f>
        <v>32839</v>
      </c>
      <c r="E22" s="85">
        <f>'[5]FS182'!$N$54</f>
        <v>64698</v>
      </c>
      <c r="F22" s="63">
        <f t="shared" si="2"/>
        <v>97537</v>
      </c>
      <c r="G22" s="87">
        <f>'[5]FS182'!$O$53</f>
        <v>32839</v>
      </c>
      <c r="H22" s="85">
        <f>'[5]FS182'!$O$54</f>
        <v>64698</v>
      </c>
      <c r="I22" s="58">
        <f t="shared" si="3"/>
        <v>97537</v>
      </c>
      <c r="J22" s="99">
        <f>'[6]FS182'!$M$52</f>
        <v>36654</v>
      </c>
      <c r="K22" s="85">
        <f>'[6]FS182'!$M$53</f>
        <v>25602</v>
      </c>
      <c r="L22" s="52">
        <f t="shared" si="0"/>
        <v>62256</v>
      </c>
      <c r="M22" s="53">
        <f t="shared" si="6"/>
        <v>0.6382808575207357</v>
      </c>
      <c r="N22" s="87"/>
      <c r="O22" s="85"/>
      <c r="P22" s="52">
        <f t="shared" si="4"/>
        <v>0</v>
      </c>
      <c r="Q22" s="53">
        <f t="shared" si="5"/>
        <v>0</v>
      </c>
      <c r="R22" s="85">
        <f>'[5]FS182'!$P$53</f>
        <v>43817</v>
      </c>
      <c r="S22" s="85">
        <f>'[5]FS182'!$P$54</f>
        <v>78679</v>
      </c>
      <c r="T22" s="52">
        <f t="shared" si="1"/>
        <v>122496</v>
      </c>
      <c r="U22" s="53">
        <f t="shared" si="7"/>
        <v>1.2558926356152025</v>
      </c>
    </row>
    <row r="23" spans="1:21" ht="12.75">
      <c r="A23" s="23" t="s">
        <v>34</v>
      </c>
      <c r="B23" s="27" t="s">
        <v>142</v>
      </c>
      <c r="C23" s="23" t="s">
        <v>143</v>
      </c>
      <c r="D23" s="85">
        <f>'[5]FS183'!$N$53</f>
        <v>84218</v>
      </c>
      <c r="E23" s="85">
        <f>'[5]FS183'!$N$54</f>
        <v>15604</v>
      </c>
      <c r="F23" s="63">
        <f t="shared" si="2"/>
        <v>99822</v>
      </c>
      <c r="G23" s="87">
        <f>'[5]FS183'!$O$53</f>
        <v>84218</v>
      </c>
      <c r="H23" s="85">
        <f>'[5]FS183'!$O$54</f>
        <v>15604</v>
      </c>
      <c r="I23" s="58">
        <f t="shared" si="3"/>
        <v>99822</v>
      </c>
      <c r="J23" s="99">
        <f>'[6]FS183'!$M$52</f>
        <v>48532</v>
      </c>
      <c r="K23" s="85">
        <f>'[6]FS183'!$M$53</f>
        <v>14399</v>
      </c>
      <c r="L23" s="52">
        <f t="shared" si="0"/>
        <v>62931</v>
      </c>
      <c r="M23" s="53">
        <f t="shared" si="6"/>
        <v>0.6304321692612851</v>
      </c>
      <c r="N23" s="87"/>
      <c r="O23" s="85"/>
      <c r="P23" s="52">
        <f t="shared" si="4"/>
        <v>0</v>
      </c>
      <c r="Q23" s="53">
        <f t="shared" si="5"/>
        <v>0</v>
      </c>
      <c r="R23" s="85">
        <f>'[5]FS183'!$P$53</f>
        <v>57531</v>
      </c>
      <c r="S23" s="85">
        <f>'[5]FS183'!$P$54</f>
        <v>45361</v>
      </c>
      <c r="T23" s="52">
        <f t="shared" si="1"/>
        <v>102892</v>
      </c>
      <c r="U23" s="53">
        <f t="shared" si="7"/>
        <v>1.030754743443329</v>
      </c>
    </row>
    <row r="24" spans="1:21" ht="12.75">
      <c r="A24" s="23" t="s">
        <v>34</v>
      </c>
      <c r="B24" s="27" t="s">
        <v>144</v>
      </c>
      <c r="C24" s="23" t="s">
        <v>145</v>
      </c>
      <c r="D24" s="85">
        <f>'[5]FS184'!$N$53</f>
        <v>981234</v>
      </c>
      <c r="E24" s="85">
        <f>'[5]FS184'!$N$54</f>
        <v>139683</v>
      </c>
      <c r="F24" s="63">
        <f t="shared" si="2"/>
        <v>1120917</v>
      </c>
      <c r="G24" s="87">
        <f>'[5]FS184'!$O$53</f>
        <v>981234</v>
      </c>
      <c r="H24" s="85">
        <f>'[5]FS184'!$O$54</f>
        <v>139683</v>
      </c>
      <c r="I24" s="58">
        <f t="shared" si="3"/>
        <v>1120917</v>
      </c>
      <c r="J24" s="99">
        <f>'[6]FS184'!$M$52</f>
        <v>318772</v>
      </c>
      <c r="K24" s="85">
        <f>'[6]FS184'!$M$53</f>
        <v>82780</v>
      </c>
      <c r="L24" s="52">
        <f t="shared" si="0"/>
        <v>401552</v>
      </c>
      <c r="M24" s="53">
        <f t="shared" si="6"/>
        <v>0.3582352663042848</v>
      </c>
      <c r="N24" s="87"/>
      <c r="O24" s="85"/>
      <c r="P24" s="52">
        <f t="shared" si="4"/>
        <v>0</v>
      </c>
      <c r="Q24" s="53">
        <f t="shared" si="5"/>
        <v>0</v>
      </c>
      <c r="R24" s="85">
        <f>'[5]FS184'!$P$53</f>
        <v>1094364</v>
      </c>
      <c r="S24" s="85">
        <f>'[5]FS184'!$P$54</f>
        <v>118548</v>
      </c>
      <c r="T24" s="52">
        <f t="shared" si="1"/>
        <v>1212912</v>
      </c>
      <c r="U24" s="53">
        <f t="shared" si="7"/>
        <v>1.0820711970645462</v>
      </c>
    </row>
    <row r="25" spans="1:21" ht="12.75">
      <c r="A25" s="23" t="s">
        <v>34</v>
      </c>
      <c r="B25" s="27" t="s">
        <v>146</v>
      </c>
      <c r="C25" s="23" t="s">
        <v>147</v>
      </c>
      <c r="D25" s="85">
        <f>'[5]FS185'!$N$53</f>
        <v>170593</v>
      </c>
      <c r="E25" s="85">
        <f>'[5]FS185'!$N$54</f>
        <v>75040</v>
      </c>
      <c r="F25" s="63">
        <f t="shared" si="2"/>
        <v>245633</v>
      </c>
      <c r="G25" s="87">
        <f>'[5]FS185'!$O$53</f>
        <v>170593</v>
      </c>
      <c r="H25" s="85">
        <f>'[5]FS185'!$O$54</f>
        <v>75040</v>
      </c>
      <c r="I25" s="58">
        <f t="shared" si="3"/>
        <v>245633</v>
      </c>
      <c r="J25" s="99">
        <f>'[6]FS185'!$M$52</f>
        <v>71265</v>
      </c>
      <c r="K25" s="85">
        <f>'[6]FS185'!$M$53</f>
        <v>27029</v>
      </c>
      <c r="L25" s="52">
        <f t="shared" si="0"/>
        <v>98294</v>
      </c>
      <c r="M25" s="53">
        <f t="shared" si="6"/>
        <v>0.4001661014603087</v>
      </c>
      <c r="N25" s="87"/>
      <c r="O25" s="85"/>
      <c r="P25" s="52">
        <f t="shared" si="4"/>
        <v>0</v>
      </c>
      <c r="Q25" s="53">
        <f t="shared" si="5"/>
        <v>0</v>
      </c>
      <c r="R25" s="85">
        <f>'[5]FS185'!$P$53</f>
        <v>132012</v>
      </c>
      <c r="S25" s="85">
        <f>'[5]FS185'!$P$54</f>
        <v>21208</v>
      </c>
      <c r="T25" s="52">
        <f t="shared" si="1"/>
        <v>153220</v>
      </c>
      <c r="U25" s="53">
        <f t="shared" si="7"/>
        <v>0.623776121286635</v>
      </c>
    </row>
    <row r="26" spans="1:21" ht="12.75">
      <c r="A26" s="23" t="s">
        <v>53</v>
      </c>
      <c r="B26" s="27" t="s">
        <v>148</v>
      </c>
      <c r="C26" s="23" t="s">
        <v>149</v>
      </c>
      <c r="D26" s="85">
        <f>'[5]DC18'!$N$53</f>
        <v>68012</v>
      </c>
      <c r="E26" s="85">
        <f>'[5]DC18'!$N$54</f>
        <v>6910</v>
      </c>
      <c r="F26" s="63">
        <f t="shared" si="2"/>
        <v>74922</v>
      </c>
      <c r="G26" s="87">
        <f>'[5]DC18'!$O$53</f>
        <v>70480</v>
      </c>
      <c r="H26" s="85">
        <f>'[5]DC18'!$O$54</f>
        <v>11358</v>
      </c>
      <c r="I26" s="58">
        <f t="shared" si="3"/>
        <v>81838</v>
      </c>
      <c r="J26" s="99">
        <f>'[6]DC18'!$M$52</f>
        <v>67401</v>
      </c>
      <c r="K26" s="85">
        <f>'[6]DC18'!$M$53</f>
        <v>18102</v>
      </c>
      <c r="L26" s="52">
        <f t="shared" si="0"/>
        <v>85503</v>
      </c>
      <c r="M26" s="53">
        <f t="shared" si="6"/>
        <v>1.0447835968620933</v>
      </c>
      <c r="N26" s="87"/>
      <c r="O26" s="85"/>
      <c r="P26" s="52">
        <f t="shared" si="4"/>
        <v>0</v>
      </c>
      <c r="Q26" s="53">
        <f t="shared" si="5"/>
        <v>0</v>
      </c>
      <c r="R26" s="85">
        <f>'[5]DC18'!$P$53</f>
        <v>73129</v>
      </c>
      <c r="S26" s="85">
        <f>'[5]DC18'!$P$54</f>
        <v>18897</v>
      </c>
      <c r="T26" s="52">
        <f t="shared" si="1"/>
        <v>92026</v>
      </c>
      <c r="U26" s="53">
        <f t="shared" si="7"/>
        <v>1.124489845792908</v>
      </c>
    </row>
    <row r="27" spans="1:21" ht="16.5">
      <c r="A27" s="24"/>
      <c r="B27" s="80" t="s">
        <v>520</v>
      </c>
      <c r="C27" s="24"/>
      <c r="D27" s="54">
        <f>SUM(D21:D26)</f>
        <v>1432434</v>
      </c>
      <c r="E27" s="54">
        <f>SUM(E21:E26)</f>
        <v>338195</v>
      </c>
      <c r="F27" s="98">
        <f t="shared" si="2"/>
        <v>1770629</v>
      </c>
      <c r="G27" s="61">
        <f>SUM(G21:G26)</f>
        <v>1434902</v>
      </c>
      <c r="H27" s="54">
        <f>SUM(H21:H26)</f>
        <v>342643</v>
      </c>
      <c r="I27" s="59">
        <f t="shared" si="3"/>
        <v>1777545</v>
      </c>
      <c r="J27" s="100">
        <f>SUM(J21:J26)</f>
        <v>625256</v>
      </c>
      <c r="K27" s="54">
        <f>SUM(K21:K26)</f>
        <v>189444</v>
      </c>
      <c r="L27" s="54">
        <f t="shared" si="0"/>
        <v>814700</v>
      </c>
      <c r="M27" s="55">
        <f t="shared" si="6"/>
        <v>0.45832876242232967</v>
      </c>
      <c r="N27" s="61">
        <f>SUM(N21:N26)</f>
        <v>0</v>
      </c>
      <c r="O27" s="54">
        <f>SUM(O21:O26)</f>
        <v>0</v>
      </c>
      <c r="P27" s="54">
        <f t="shared" si="4"/>
        <v>0</v>
      </c>
      <c r="Q27" s="55">
        <f t="shared" si="5"/>
        <v>0</v>
      </c>
      <c r="R27" s="54">
        <f>SUM(R21:R26)</f>
        <v>1545421</v>
      </c>
      <c r="S27" s="54">
        <f>SUM(S21:S26)</f>
        <v>307470</v>
      </c>
      <c r="T27" s="54">
        <f t="shared" si="1"/>
        <v>1852891</v>
      </c>
      <c r="U27" s="55">
        <f t="shared" si="7"/>
        <v>1.042387675136213</v>
      </c>
    </row>
    <row r="28" spans="1:21" ht="16.5">
      <c r="A28" s="24"/>
      <c r="B28" s="28"/>
      <c r="C28" s="24"/>
      <c r="D28" s="54"/>
      <c r="E28" s="54"/>
      <c r="F28" s="98"/>
      <c r="G28" s="61"/>
      <c r="H28" s="54"/>
      <c r="I28" s="59"/>
      <c r="J28" s="100"/>
      <c r="K28" s="54"/>
      <c r="L28" s="54"/>
      <c r="M28" s="55"/>
      <c r="N28" s="61"/>
      <c r="O28" s="54"/>
      <c r="P28" s="54"/>
      <c r="Q28" s="55"/>
      <c r="R28" s="54"/>
      <c r="S28" s="54"/>
      <c r="T28" s="54"/>
      <c r="U28" s="55"/>
    </row>
    <row r="29" spans="1:21" ht="12.75">
      <c r="A29" s="23" t="s">
        <v>34</v>
      </c>
      <c r="B29" s="27" t="s">
        <v>150</v>
      </c>
      <c r="C29" s="23" t="s">
        <v>151</v>
      </c>
      <c r="D29" s="85">
        <f>'[5]FS191'!$N$53</f>
        <v>201535</v>
      </c>
      <c r="E29" s="85">
        <f>'[5]FS191'!$N$54</f>
        <v>30547</v>
      </c>
      <c r="F29" s="63">
        <f t="shared" si="2"/>
        <v>232082</v>
      </c>
      <c r="G29" s="87">
        <f>'[5]FS191'!$O$53</f>
        <v>201535</v>
      </c>
      <c r="H29" s="85">
        <f>'[5]FS191'!$O$54</f>
        <v>30547</v>
      </c>
      <c r="I29" s="58">
        <f t="shared" si="3"/>
        <v>232082</v>
      </c>
      <c r="J29" s="99">
        <f>'[6]FS191'!$M$52</f>
        <v>183706</v>
      </c>
      <c r="K29" s="85">
        <f>'[6]FS191'!$M$53</f>
        <v>36277</v>
      </c>
      <c r="L29" s="52">
        <f t="shared" si="0"/>
        <v>219983</v>
      </c>
      <c r="M29" s="53">
        <f aca="true" t="shared" si="8" ref="M29:M35">IF($I29=0,0,$L29/$I29)</f>
        <v>0.9478675640506373</v>
      </c>
      <c r="N29" s="87"/>
      <c r="O29" s="85"/>
      <c r="P29" s="52">
        <f t="shared" si="4"/>
        <v>0</v>
      </c>
      <c r="Q29" s="53">
        <f t="shared" si="5"/>
        <v>0</v>
      </c>
      <c r="R29" s="85">
        <f>'[5]FS191'!$P$53</f>
        <v>201637</v>
      </c>
      <c r="S29" s="85">
        <f>'[5]FS191'!$P$54</f>
        <v>43842</v>
      </c>
      <c r="T29" s="52">
        <f t="shared" si="1"/>
        <v>245479</v>
      </c>
      <c r="U29" s="53">
        <f aca="true" t="shared" si="9" ref="U29:U35">IF($I29=0,0,$T29/$I29)</f>
        <v>1.0577252867520963</v>
      </c>
    </row>
    <row r="30" spans="1:21" ht="12.75">
      <c r="A30" s="23" t="s">
        <v>34</v>
      </c>
      <c r="B30" s="27" t="s">
        <v>152</v>
      </c>
      <c r="C30" s="23" t="s">
        <v>153</v>
      </c>
      <c r="D30" s="85">
        <f>'[5]FS192'!$N$53</f>
        <v>262571</v>
      </c>
      <c r="E30" s="85">
        <f>'[5]FS192'!$N$54</f>
        <v>38331</v>
      </c>
      <c r="F30" s="63">
        <f t="shared" si="2"/>
        <v>300902</v>
      </c>
      <c r="G30" s="87">
        <f>'[5]FS192'!$O$53</f>
        <v>262571</v>
      </c>
      <c r="H30" s="85">
        <f>'[5]FS192'!$O$54</f>
        <v>38331</v>
      </c>
      <c r="I30" s="58">
        <f t="shared" si="3"/>
        <v>300902</v>
      </c>
      <c r="J30" s="99">
        <f>'[6]FS192'!$M$52</f>
        <v>222993</v>
      </c>
      <c r="K30" s="85">
        <f>'[6]FS192'!$M$53</f>
        <v>36222</v>
      </c>
      <c r="L30" s="52">
        <f t="shared" si="0"/>
        <v>259215</v>
      </c>
      <c r="M30" s="53">
        <f t="shared" si="8"/>
        <v>0.8614598773022446</v>
      </c>
      <c r="N30" s="87"/>
      <c r="O30" s="85"/>
      <c r="P30" s="52">
        <f t="shared" si="4"/>
        <v>0</v>
      </c>
      <c r="Q30" s="53">
        <f t="shared" si="5"/>
        <v>0</v>
      </c>
      <c r="R30" s="85">
        <f>'[5]FS192'!$P$53</f>
        <v>267422</v>
      </c>
      <c r="S30" s="85">
        <f>'[5]FS192'!$P$54</f>
        <v>31343</v>
      </c>
      <c r="T30" s="52">
        <f t="shared" si="1"/>
        <v>298765</v>
      </c>
      <c r="U30" s="53">
        <f t="shared" si="9"/>
        <v>0.9928980199533403</v>
      </c>
    </row>
    <row r="31" spans="1:21" ht="12.75">
      <c r="A31" s="23" t="s">
        <v>34</v>
      </c>
      <c r="B31" s="27" t="s">
        <v>154</v>
      </c>
      <c r="C31" s="23" t="s">
        <v>155</v>
      </c>
      <c r="D31" s="85">
        <f>'[5]FS193'!$N$53</f>
        <v>84463</v>
      </c>
      <c r="E31" s="85">
        <f>'[5]FS193'!$N$54</f>
        <v>35003</v>
      </c>
      <c r="F31" s="63">
        <f t="shared" si="2"/>
        <v>119466</v>
      </c>
      <c r="G31" s="87">
        <f>'[5]FS193'!$O$53</f>
        <v>84463</v>
      </c>
      <c r="H31" s="85">
        <f>'[5]FS193'!$O$54</f>
        <v>83339</v>
      </c>
      <c r="I31" s="58">
        <f t="shared" si="3"/>
        <v>167802</v>
      </c>
      <c r="J31" s="99">
        <f>'[6]FS193'!$M$52</f>
        <v>75178</v>
      </c>
      <c r="K31" s="85">
        <f>'[6]FS193'!$M$53</f>
        <v>33854</v>
      </c>
      <c r="L31" s="52">
        <f t="shared" si="0"/>
        <v>109032</v>
      </c>
      <c r="M31" s="53">
        <f t="shared" si="8"/>
        <v>0.6497657954017234</v>
      </c>
      <c r="N31" s="87"/>
      <c r="O31" s="85"/>
      <c r="P31" s="52">
        <f t="shared" si="4"/>
        <v>0</v>
      </c>
      <c r="Q31" s="53">
        <f t="shared" si="5"/>
        <v>0</v>
      </c>
      <c r="R31" s="85">
        <f>'[5]FS193'!$P$53</f>
        <v>121109</v>
      </c>
      <c r="S31" s="85">
        <f>'[5]FS193'!$P$54</f>
        <v>34837</v>
      </c>
      <c r="T31" s="52">
        <f t="shared" si="1"/>
        <v>155946</v>
      </c>
      <c r="U31" s="53">
        <f t="shared" si="9"/>
        <v>0.9293452998176422</v>
      </c>
    </row>
    <row r="32" spans="1:21" ht="12.75">
      <c r="A32" s="23" t="s">
        <v>34</v>
      </c>
      <c r="B32" s="27" t="s">
        <v>156</v>
      </c>
      <c r="C32" s="23" t="s">
        <v>157</v>
      </c>
      <c r="D32" s="85">
        <f>'[5]FS194'!$N$53</f>
        <v>676712</v>
      </c>
      <c r="E32" s="85">
        <f>'[5]FS194'!$N$54</f>
        <v>171973</v>
      </c>
      <c r="F32" s="63">
        <f t="shared" si="2"/>
        <v>848685</v>
      </c>
      <c r="G32" s="87">
        <f>'[5]FS194'!$O$53</f>
        <v>676712</v>
      </c>
      <c r="H32" s="85">
        <f>'[5]FS194'!$O$54</f>
        <v>171973</v>
      </c>
      <c r="I32" s="58">
        <f t="shared" si="3"/>
        <v>848685</v>
      </c>
      <c r="J32" s="99">
        <f>'[6]FS194'!$M$52</f>
        <v>531822</v>
      </c>
      <c r="K32" s="85">
        <f>'[6]FS194'!$M$53</f>
        <v>108129</v>
      </c>
      <c r="L32" s="52">
        <f t="shared" si="0"/>
        <v>639951</v>
      </c>
      <c r="M32" s="53">
        <f t="shared" si="8"/>
        <v>0.7540500892557309</v>
      </c>
      <c r="N32" s="87"/>
      <c r="O32" s="85"/>
      <c r="P32" s="52">
        <f t="shared" si="4"/>
        <v>0</v>
      </c>
      <c r="Q32" s="53">
        <f t="shared" si="5"/>
        <v>0</v>
      </c>
      <c r="R32" s="85">
        <f>'[5]FS194'!$P$53</f>
        <v>578945</v>
      </c>
      <c r="S32" s="85">
        <f>'[5]FS194'!$P$54</f>
        <v>76153</v>
      </c>
      <c r="T32" s="52">
        <f t="shared" si="1"/>
        <v>655098</v>
      </c>
      <c r="U32" s="53">
        <f t="shared" si="9"/>
        <v>0.7718977005602785</v>
      </c>
    </row>
    <row r="33" spans="1:21" ht="12.75">
      <c r="A33" s="23" t="s">
        <v>34</v>
      </c>
      <c r="B33" s="27" t="s">
        <v>158</v>
      </c>
      <c r="C33" s="23" t="s">
        <v>159</v>
      </c>
      <c r="D33" s="85">
        <f>'[5]FS195'!$N$53</f>
        <v>51960</v>
      </c>
      <c r="E33" s="85">
        <f>'[5]FS195'!$N$54</f>
        <v>26204</v>
      </c>
      <c r="F33" s="63">
        <f t="shared" si="2"/>
        <v>78164</v>
      </c>
      <c r="G33" s="87">
        <f>'[5]FS195'!$O$53</f>
        <v>51960</v>
      </c>
      <c r="H33" s="85">
        <f>'[5]FS195'!$O$54</f>
        <v>26204</v>
      </c>
      <c r="I33" s="58">
        <f t="shared" si="3"/>
        <v>78164</v>
      </c>
      <c r="J33" s="99">
        <f>'[6]FS195'!$M$52</f>
        <v>54164</v>
      </c>
      <c r="K33" s="85">
        <f>'[6]FS195'!$M$53</f>
        <v>8490</v>
      </c>
      <c r="L33" s="52">
        <f t="shared" si="0"/>
        <v>62654</v>
      </c>
      <c r="M33" s="53">
        <f t="shared" si="8"/>
        <v>0.8015710557289801</v>
      </c>
      <c r="N33" s="87"/>
      <c r="O33" s="85"/>
      <c r="P33" s="52">
        <f t="shared" si="4"/>
        <v>0</v>
      </c>
      <c r="Q33" s="53">
        <f t="shared" si="5"/>
        <v>0</v>
      </c>
      <c r="R33" s="85">
        <f>'[5]FS195'!$P$53</f>
        <v>63940</v>
      </c>
      <c r="S33" s="85">
        <f>'[5]FS195'!$P$54</f>
        <v>10089</v>
      </c>
      <c r="T33" s="52">
        <f t="shared" si="1"/>
        <v>74029</v>
      </c>
      <c r="U33" s="53">
        <f t="shared" si="9"/>
        <v>0.9470984084744896</v>
      </c>
    </row>
    <row r="34" spans="1:21" ht="12.75">
      <c r="A34" s="23" t="s">
        <v>53</v>
      </c>
      <c r="B34" s="27" t="s">
        <v>160</v>
      </c>
      <c r="C34" s="23" t="s">
        <v>161</v>
      </c>
      <c r="D34" s="85">
        <f>'[5]DC19'!$N$53</f>
        <v>59256</v>
      </c>
      <c r="E34" s="85">
        <f>'[5]DC19'!$N$54</f>
        <v>59810</v>
      </c>
      <c r="F34" s="63">
        <f t="shared" si="2"/>
        <v>119066</v>
      </c>
      <c r="G34" s="87">
        <f>'[5]DC19'!$O$53</f>
        <v>59256</v>
      </c>
      <c r="H34" s="85">
        <f>'[5]DC19'!$O$54</f>
        <v>59810</v>
      </c>
      <c r="I34" s="58">
        <f t="shared" si="3"/>
        <v>119066</v>
      </c>
      <c r="J34" s="99">
        <f>'[6]DC19'!$M$52</f>
        <v>50386</v>
      </c>
      <c r="K34" s="85">
        <f>'[6]DC19'!$M$53</f>
        <v>35515</v>
      </c>
      <c r="L34" s="52">
        <f t="shared" si="0"/>
        <v>85901</v>
      </c>
      <c r="M34" s="53">
        <f t="shared" si="8"/>
        <v>0.7214570070381133</v>
      </c>
      <c r="N34" s="87"/>
      <c r="O34" s="85"/>
      <c r="P34" s="52">
        <f t="shared" si="4"/>
        <v>0</v>
      </c>
      <c r="Q34" s="53">
        <f t="shared" si="5"/>
        <v>0</v>
      </c>
      <c r="R34" s="85">
        <f>'[5]DC19'!$P$53</f>
        <v>90921</v>
      </c>
      <c r="S34" s="85">
        <f>'[5]DC19'!$P$54</f>
        <v>553</v>
      </c>
      <c r="T34" s="52">
        <f t="shared" si="1"/>
        <v>91474</v>
      </c>
      <c r="U34" s="53">
        <f t="shared" si="9"/>
        <v>0.7682629801958578</v>
      </c>
    </row>
    <row r="35" spans="1:21" ht="16.5">
      <c r="A35" s="24"/>
      <c r="B35" s="80" t="s">
        <v>521</v>
      </c>
      <c r="C35" s="24"/>
      <c r="D35" s="54">
        <f>SUM(D29:D34)</f>
        <v>1336497</v>
      </c>
      <c r="E35" s="54">
        <f>SUM(E29:E34)</f>
        <v>361868</v>
      </c>
      <c r="F35" s="98">
        <f t="shared" si="2"/>
        <v>1698365</v>
      </c>
      <c r="G35" s="61">
        <f>SUM(G29:G34)</f>
        <v>1336497</v>
      </c>
      <c r="H35" s="54">
        <f>SUM(H29:H34)</f>
        <v>410204</v>
      </c>
      <c r="I35" s="59">
        <f t="shared" si="3"/>
        <v>1746701</v>
      </c>
      <c r="J35" s="100">
        <f>SUM(J29:J34)</f>
        <v>1118249</v>
      </c>
      <c r="K35" s="54">
        <f>SUM(K29:K34)</f>
        <v>258487</v>
      </c>
      <c r="L35" s="54">
        <f t="shared" si="0"/>
        <v>1376736</v>
      </c>
      <c r="M35" s="55">
        <f t="shared" si="8"/>
        <v>0.7881921404980017</v>
      </c>
      <c r="N35" s="61">
        <f>SUM(N29:N34)</f>
        <v>0</v>
      </c>
      <c r="O35" s="54">
        <f>SUM(O29:O34)</f>
        <v>0</v>
      </c>
      <c r="P35" s="54">
        <f t="shared" si="4"/>
        <v>0</v>
      </c>
      <c r="Q35" s="55">
        <f t="shared" si="5"/>
        <v>0</v>
      </c>
      <c r="R35" s="54">
        <f>SUM(R29:R34)</f>
        <v>1323974</v>
      </c>
      <c r="S35" s="54">
        <f>SUM(S29:S34)</f>
        <v>196817</v>
      </c>
      <c r="T35" s="54">
        <f t="shared" si="1"/>
        <v>1520791</v>
      </c>
      <c r="U35" s="55">
        <f t="shared" si="9"/>
        <v>0.8706647560172004</v>
      </c>
    </row>
    <row r="36" spans="1:21" ht="16.5">
      <c r="A36" s="24"/>
      <c r="B36" s="28"/>
      <c r="C36" s="24"/>
      <c r="D36" s="54"/>
      <c r="E36" s="54"/>
      <c r="F36" s="98"/>
      <c r="G36" s="61"/>
      <c r="H36" s="54"/>
      <c r="I36" s="59"/>
      <c r="J36" s="100"/>
      <c r="K36" s="54"/>
      <c r="L36" s="54"/>
      <c r="M36" s="55"/>
      <c r="N36" s="61"/>
      <c r="O36" s="54"/>
      <c r="P36" s="54"/>
      <c r="Q36" s="55"/>
      <c r="R36" s="54"/>
      <c r="S36" s="54"/>
      <c r="T36" s="54"/>
      <c r="U36" s="55"/>
    </row>
    <row r="37" spans="1:21" ht="12.75">
      <c r="A37" s="23" t="s">
        <v>34</v>
      </c>
      <c r="B37" s="27" t="s">
        <v>162</v>
      </c>
      <c r="C37" s="23" t="s">
        <v>163</v>
      </c>
      <c r="D37" s="85">
        <f>'[5]FS201'!$N$53</f>
        <v>243009</v>
      </c>
      <c r="E37" s="85">
        <f>'[5]FS201'!$N$54</f>
        <v>27978</v>
      </c>
      <c r="F37" s="63">
        <f t="shared" si="2"/>
        <v>270987</v>
      </c>
      <c r="G37" s="87">
        <f>'[5]FS201'!$O$53</f>
        <v>243009</v>
      </c>
      <c r="H37" s="85">
        <f>'[5]FS201'!$O$54</f>
        <v>27978</v>
      </c>
      <c r="I37" s="58">
        <f t="shared" si="3"/>
        <v>270987</v>
      </c>
      <c r="J37" s="99">
        <f>'[6]FS201'!$M$52</f>
        <v>255520</v>
      </c>
      <c r="K37" s="85">
        <f>'[6]FS201'!$M$53</f>
        <v>25314</v>
      </c>
      <c r="L37" s="52">
        <f t="shared" si="0"/>
        <v>280834</v>
      </c>
      <c r="M37" s="53">
        <f aca="true" t="shared" si="10" ref="M37:M42">IF($I37=0,0,$L37/$I37)</f>
        <v>1.0363375364869902</v>
      </c>
      <c r="N37" s="87"/>
      <c r="O37" s="85"/>
      <c r="P37" s="52">
        <f t="shared" si="4"/>
        <v>0</v>
      </c>
      <c r="Q37" s="53">
        <f t="shared" si="5"/>
        <v>0</v>
      </c>
      <c r="R37" s="85">
        <f>'[5]FS201'!$P$53</f>
        <v>334596</v>
      </c>
      <c r="S37" s="85">
        <f>'[5]FS201'!$P$54</f>
        <v>10854</v>
      </c>
      <c r="T37" s="52">
        <f t="shared" si="1"/>
        <v>345450</v>
      </c>
      <c r="U37" s="53">
        <f aca="true" t="shared" si="11" ref="U37:U42">IF($I37=0,0,$T37/$I37)</f>
        <v>1.2747843992516246</v>
      </c>
    </row>
    <row r="38" spans="1:21" ht="12.75">
      <c r="A38" s="23" t="s">
        <v>34</v>
      </c>
      <c r="B38" s="27" t="s">
        <v>164</v>
      </c>
      <c r="C38" s="23" t="s">
        <v>165</v>
      </c>
      <c r="D38" s="85">
        <f>'[5]FS203'!$N$53</f>
        <v>220752</v>
      </c>
      <c r="E38" s="85">
        <f>'[5]FS203'!$N$54</f>
        <v>83121</v>
      </c>
      <c r="F38" s="63">
        <f t="shared" si="2"/>
        <v>303873</v>
      </c>
      <c r="G38" s="87">
        <f>'[5]FS203'!$O$53</f>
        <v>220752</v>
      </c>
      <c r="H38" s="85">
        <f>'[5]FS203'!$O$54</f>
        <v>83121</v>
      </c>
      <c r="I38" s="58">
        <f t="shared" si="3"/>
        <v>303873</v>
      </c>
      <c r="J38" s="99">
        <f>'[6]FS203'!$M$52</f>
        <v>188418</v>
      </c>
      <c r="K38" s="85">
        <f>'[6]FS203'!$M$53</f>
        <v>19542</v>
      </c>
      <c r="L38" s="52">
        <f t="shared" si="0"/>
        <v>207960</v>
      </c>
      <c r="M38" s="53">
        <f t="shared" si="10"/>
        <v>0.6843648497892212</v>
      </c>
      <c r="N38" s="87"/>
      <c r="O38" s="85"/>
      <c r="P38" s="52">
        <f t="shared" si="4"/>
        <v>0</v>
      </c>
      <c r="Q38" s="53">
        <f t="shared" si="5"/>
        <v>0</v>
      </c>
      <c r="R38" s="85">
        <f>'[5]FS203'!$P$53</f>
        <v>241276</v>
      </c>
      <c r="S38" s="85">
        <f>'[5]FS203'!$P$54</f>
        <v>81547</v>
      </c>
      <c r="T38" s="52">
        <f t="shared" si="1"/>
        <v>322823</v>
      </c>
      <c r="U38" s="53">
        <f t="shared" si="11"/>
        <v>1.0623615786858325</v>
      </c>
    </row>
    <row r="39" spans="1:21" ht="12.75">
      <c r="A39" s="23" t="s">
        <v>34</v>
      </c>
      <c r="B39" s="27" t="s">
        <v>166</v>
      </c>
      <c r="C39" s="23" t="s">
        <v>167</v>
      </c>
      <c r="D39" s="85">
        <f>'[5]FS204'!$N$53</f>
        <v>403907</v>
      </c>
      <c r="E39" s="85">
        <f>'[5]FS204'!$N$54</f>
        <v>88925</v>
      </c>
      <c r="F39" s="63">
        <f t="shared" si="2"/>
        <v>492832</v>
      </c>
      <c r="G39" s="87">
        <f>'[5]FS204'!$O$53</f>
        <v>403907</v>
      </c>
      <c r="H39" s="85">
        <f>'[5]FS204'!$O$54</f>
        <v>88925</v>
      </c>
      <c r="I39" s="58">
        <f t="shared" si="3"/>
        <v>492832</v>
      </c>
      <c r="J39" s="99">
        <f>'[6]FS204'!$M$52</f>
        <v>313128</v>
      </c>
      <c r="K39" s="85">
        <f>'[6]FS204'!$M$53</f>
        <v>17216</v>
      </c>
      <c r="L39" s="52">
        <f t="shared" si="0"/>
        <v>330344</v>
      </c>
      <c r="M39" s="53">
        <f t="shared" si="10"/>
        <v>0.6702973832867996</v>
      </c>
      <c r="N39" s="87"/>
      <c r="O39" s="85"/>
      <c r="P39" s="52">
        <f t="shared" si="4"/>
        <v>0</v>
      </c>
      <c r="Q39" s="53">
        <f t="shared" si="5"/>
        <v>0</v>
      </c>
      <c r="R39" s="85">
        <f>'[5]FS204'!$P$53</f>
        <v>393247</v>
      </c>
      <c r="S39" s="85">
        <f>'[5]FS204'!$P$54</f>
        <v>19291</v>
      </c>
      <c r="T39" s="52">
        <f t="shared" si="1"/>
        <v>412538</v>
      </c>
      <c r="U39" s="53">
        <f t="shared" si="11"/>
        <v>0.8370763262125835</v>
      </c>
    </row>
    <row r="40" spans="1:21" ht="12.75">
      <c r="A40" s="23" t="s">
        <v>34</v>
      </c>
      <c r="B40" s="27" t="s">
        <v>168</v>
      </c>
      <c r="C40" s="23" t="s">
        <v>169</v>
      </c>
      <c r="D40" s="85">
        <f>'[5]FS205'!$N$53</f>
        <v>60035</v>
      </c>
      <c r="E40" s="85">
        <f>'[5]FS205'!$N$54</f>
        <v>24137</v>
      </c>
      <c r="F40" s="63">
        <f t="shared" si="2"/>
        <v>84172</v>
      </c>
      <c r="G40" s="87">
        <f>'[5]FS205'!$O$53</f>
        <v>60035</v>
      </c>
      <c r="H40" s="85">
        <f>'[5]FS205'!$O$54</f>
        <v>24137</v>
      </c>
      <c r="I40" s="58">
        <f t="shared" si="3"/>
        <v>84172</v>
      </c>
      <c r="J40" s="99">
        <f>'[6]FS205'!$M$52</f>
        <v>93162</v>
      </c>
      <c r="K40" s="85">
        <f>'[6]FS205'!$M$53</f>
        <v>13104</v>
      </c>
      <c r="L40" s="52">
        <f t="shared" si="0"/>
        <v>106266</v>
      </c>
      <c r="M40" s="53">
        <f t="shared" si="10"/>
        <v>1.262486337499406</v>
      </c>
      <c r="N40" s="87"/>
      <c r="O40" s="85"/>
      <c r="P40" s="52">
        <f t="shared" si="4"/>
        <v>0</v>
      </c>
      <c r="Q40" s="53">
        <f t="shared" si="5"/>
        <v>0</v>
      </c>
      <c r="R40" s="85">
        <f>'[5]FS205'!$P$53</f>
        <v>105909</v>
      </c>
      <c r="S40" s="85">
        <f>'[5]FS205'!$P$54</f>
        <v>11824</v>
      </c>
      <c r="T40" s="52">
        <f t="shared" si="1"/>
        <v>117733</v>
      </c>
      <c r="U40" s="53">
        <f t="shared" si="11"/>
        <v>1.3987192890747517</v>
      </c>
    </row>
    <row r="41" spans="1:21" ht="12.75">
      <c r="A41" s="23" t="s">
        <v>53</v>
      </c>
      <c r="B41" s="27" t="s">
        <v>170</v>
      </c>
      <c r="C41" s="23" t="s">
        <v>171</v>
      </c>
      <c r="D41" s="85">
        <f>'[5]DC20'!$N$53</f>
        <v>100951</v>
      </c>
      <c r="E41" s="85">
        <f>'[5]DC20'!$N$54</f>
        <v>4924</v>
      </c>
      <c r="F41" s="63">
        <f t="shared" si="2"/>
        <v>105875</v>
      </c>
      <c r="G41" s="87">
        <f>'[5]DC20'!$O$53</f>
        <v>100951</v>
      </c>
      <c r="H41" s="85">
        <f>'[5]DC20'!$O$54</f>
        <v>4924</v>
      </c>
      <c r="I41" s="58">
        <f t="shared" si="3"/>
        <v>105875</v>
      </c>
      <c r="J41" s="99">
        <f>'[6]DC20'!$M$52</f>
        <v>87718</v>
      </c>
      <c r="K41" s="85">
        <f>'[6]DC20'!$M$53</f>
        <v>2642</v>
      </c>
      <c r="L41" s="52">
        <f t="shared" si="0"/>
        <v>90360</v>
      </c>
      <c r="M41" s="53">
        <f t="shared" si="10"/>
        <v>0.8534592680047226</v>
      </c>
      <c r="N41" s="87"/>
      <c r="O41" s="85"/>
      <c r="P41" s="52">
        <f t="shared" si="4"/>
        <v>0</v>
      </c>
      <c r="Q41" s="53">
        <f t="shared" si="5"/>
        <v>0</v>
      </c>
      <c r="R41" s="85">
        <f>'[5]DC20'!$P$53</f>
        <v>92609</v>
      </c>
      <c r="S41" s="85">
        <f>'[5]DC20'!$P$54</f>
        <v>3852</v>
      </c>
      <c r="T41" s="52">
        <f t="shared" si="1"/>
        <v>96461</v>
      </c>
      <c r="U41" s="53">
        <f t="shared" si="11"/>
        <v>0.9110838252656435</v>
      </c>
    </row>
    <row r="42" spans="1:21" ht="16.5">
      <c r="A42" s="24"/>
      <c r="B42" s="80" t="s">
        <v>523</v>
      </c>
      <c r="C42" s="24"/>
      <c r="D42" s="54">
        <f>SUM(D37:D41)</f>
        <v>1028654</v>
      </c>
      <c r="E42" s="54">
        <f>SUM(E37:E41)</f>
        <v>229085</v>
      </c>
      <c r="F42" s="98">
        <f t="shared" si="2"/>
        <v>1257739</v>
      </c>
      <c r="G42" s="61">
        <f>SUM(G37:G41)</f>
        <v>1028654</v>
      </c>
      <c r="H42" s="54">
        <f>SUM(H37:H41)</f>
        <v>229085</v>
      </c>
      <c r="I42" s="59">
        <f t="shared" si="3"/>
        <v>1257739</v>
      </c>
      <c r="J42" s="100">
        <f>SUM(J37:J41)</f>
        <v>937946</v>
      </c>
      <c r="K42" s="54">
        <f>SUM(K37:K41)</f>
        <v>77818</v>
      </c>
      <c r="L42" s="54">
        <f t="shared" si="0"/>
        <v>1015764</v>
      </c>
      <c r="M42" s="55">
        <f t="shared" si="10"/>
        <v>0.8076111180459539</v>
      </c>
      <c r="N42" s="61">
        <f>SUM(N37:N41)</f>
        <v>0</v>
      </c>
      <c r="O42" s="54">
        <f>SUM(O37:O41)</f>
        <v>0</v>
      </c>
      <c r="P42" s="54">
        <f t="shared" si="4"/>
        <v>0</v>
      </c>
      <c r="Q42" s="55">
        <f t="shared" si="5"/>
        <v>0</v>
      </c>
      <c r="R42" s="54">
        <f>SUM(R37:R41)</f>
        <v>1167637</v>
      </c>
      <c r="S42" s="54">
        <f>SUM(S37:S41)</f>
        <v>127368</v>
      </c>
      <c r="T42" s="54">
        <f t="shared" si="1"/>
        <v>1295005</v>
      </c>
      <c r="U42" s="55">
        <f t="shared" si="11"/>
        <v>1.029629358714328</v>
      </c>
    </row>
    <row r="43" spans="1:21" ht="16.5">
      <c r="A43" s="24"/>
      <c r="B43" s="28"/>
      <c r="C43" s="24"/>
      <c r="D43" s="54"/>
      <c r="E43" s="54"/>
      <c r="F43" s="98"/>
      <c r="G43" s="61"/>
      <c r="H43" s="54"/>
      <c r="I43" s="59"/>
      <c r="J43" s="100"/>
      <c r="K43" s="54"/>
      <c r="L43" s="54"/>
      <c r="M43" s="55"/>
      <c r="N43" s="61"/>
      <c r="O43" s="54"/>
      <c r="P43" s="54"/>
      <c r="Q43" s="55"/>
      <c r="R43" s="54"/>
      <c r="S43" s="54"/>
      <c r="T43" s="54"/>
      <c r="U43" s="55"/>
    </row>
    <row r="44" spans="1:21" ht="16.5">
      <c r="A44" s="24"/>
      <c r="B44" s="81" t="s">
        <v>524</v>
      </c>
      <c r="C44" s="24"/>
      <c r="D44" s="92">
        <f>SUM(D9:D12,D15:D18,D21:D26,D29:D34,D37:D41)</f>
        <v>6251481</v>
      </c>
      <c r="E44" s="92">
        <f>SUM(E9:E12,E15:E18,E21:E26,E29:E34,E37:E41)</f>
        <v>1776191</v>
      </c>
      <c r="F44" s="95">
        <f t="shared" si="2"/>
        <v>8027672</v>
      </c>
      <c r="G44" s="96">
        <f>SUM(G9:G12,G15:G18,G21:G26,G29:G34,G37:G41)</f>
        <v>6253950</v>
      </c>
      <c r="H44" s="92">
        <f>SUM(H9:H12,H15:H18,H21:H26,H29:H34,H37:H41)</f>
        <v>1828975</v>
      </c>
      <c r="I44" s="95">
        <f t="shared" si="3"/>
        <v>8082925</v>
      </c>
      <c r="J44" s="101">
        <f>SUM(J9:J12,J15:J18,J21:J26,J29:J34,J37:J41)</f>
        <v>5208865</v>
      </c>
      <c r="K44" s="92">
        <f>SUM(K9:K12,K15:K18,K21:K26,K29:K34,K37:K41)</f>
        <v>1156579</v>
      </c>
      <c r="L44" s="92">
        <f t="shared" si="0"/>
        <v>6365444</v>
      </c>
      <c r="M44" s="55">
        <f>IF($I44=0,0,$L44/$I44)</f>
        <v>0.7875173900537243</v>
      </c>
      <c r="N44" s="61">
        <f>SUM(N9:N12,N15:N18,N21:N26,N29:N34,N37:N41)</f>
        <v>0</v>
      </c>
      <c r="O44" s="54">
        <f>SUM(O9:O12,O15:O18,O21:O26,O29:O34,O37:O41)</f>
        <v>0</v>
      </c>
      <c r="P44" s="54">
        <f t="shared" si="4"/>
        <v>0</v>
      </c>
      <c r="Q44" s="55">
        <f t="shared" si="5"/>
        <v>0</v>
      </c>
      <c r="R44" s="54">
        <f>SUM(R9:R12,R15:R18,R21:R26,R29:R34,R37:R41)</f>
        <v>6552693</v>
      </c>
      <c r="S44" s="54">
        <f>SUM(S9:S12,S15:S18,S21:S26,S29:S34,S37:S41)</f>
        <v>1336161.908</v>
      </c>
      <c r="T44" s="54">
        <f t="shared" si="1"/>
        <v>7888854.908</v>
      </c>
      <c r="U44" s="55">
        <f>IF($I44=0,0,$T44/$I44)</f>
        <v>0.9759901159543111</v>
      </c>
    </row>
    <row r="45" spans="1:21" ht="12.75">
      <c r="A45" s="25"/>
      <c r="B45" s="30"/>
      <c r="C45" s="26"/>
      <c r="D45" s="13"/>
      <c r="E45" s="13"/>
      <c r="F45" s="66"/>
      <c r="G45" s="50"/>
      <c r="H45" s="13"/>
      <c r="I45" s="66"/>
      <c r="J45" s="75"/>
      <c r="K45" s="14"/>
      <c r="L45" s="14"/>
      <c r="M45" s="8"/>
      <c r="N45" s="76"/>
      <c r="O45" s="13"/>
      <c r="P45" s="13"/>
      <c r="Q45" s="10"/>
      <c r="R45" s="13"/>
      <c r="S45" s="13"/>
      <c r="T45" s="13"/>
      <c r="U45" s="10"/>
    </row>
    <row r="46" spans="1:21" ht="12.75">
      <c r="A46" s="32"/>
      <c r="B46" s="105" t="s">
        <v>572</v>
      </c>
      <c r="C46" s="31"/>
      <c r="D46" s="15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5"/>
      <c r="P46" s="15"/>
      <c r="Q46" s="15"/>
      <c r="R46" s="15"/>
      <c r="S46" s="15"/>
      <c r="T46" s="15"/>
      <c r="U46" s="15"/>
    </row>
    <row r="47" spans="1:21" ht="12.75">
      <c r="A47" s="32"/>
      <c r="B47" s="123" t="s">
        <v>569</v>
      </c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10">
        <f>J44-'[1]FS'!Z39</f>
        <v>0</v>
      </c>
      <c r="K49" s="110">
        <f>K44-'[1]FS'!AA39</f>
        <v>-2</v>
      </c>
      <c r="L49" s="110">
        <f>L44-'[1]FS'!AB39</f>
        <v>-2</v>
      </c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14" ht="12.75">
      <c r="A88" s="16"/>
      <c r="B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6"/>
      <c r="B89" s="16"/>
      <c r="G89" s="16"/>
      <c r="H89" s="16"/>
      <c r="I89" s="16"/>
      <c r="J89" s="16"/>
      <c r="K89" s="16"/>
      <c r="L89" s="16"/>
      <c r="M89" s="16"/>
      <c r="N89" s="16"/>
    </row>
    <row r="90" spans="7:14" ht="12.75">
      <c r="G90" s="16"/>
      <c r="H90" s="16"/>
      <c r="I90" s="16"/>
      <c r="J90" s="16"/>
      <c r="K90" s="16"/>
      <c r="L90" s="16"/>
      <c r="M90" s="16"/>
      <c r="N90" s="16"/>
    </row>
    <row r="91" spans="7:14" ht="12.75">
      <c r="G91" s="16"/>
      <c r="H91" s="16"/>
      <c r="I91" s="16"/>
      <c r="J91" s="16"/>
      <c r="K91" s="16"/>
      <c r="L91" s="16"/>
      <c r="M91" s="16"/>
      <c r="N91" s="16"/>
    </row>
    <row r="92" spans="7:14" ht="12.75">
      <c r="G92" s="16"/>
      <c r="H92" s="16"/>
      <c r="I92" s="16"/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11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27</v>
      </c>
      <c r="C9" s="23" t="s">
        <v>580</v>
      </c>
      <c r="D9" s="85">
        <f>'[7]GT000'!$N$53</f>
        <v>13403919</v>
      </c>
      <c r="E9" s="85">
        <f>'[7]GT000'!$N$54</f>
        <v>2248236</v>
      </c>
      <c r="F9" s="63">
        <f>$D9+$E9</f>
        <v>15652155</v>
      </c>
      <c r="G9" s="87">
        <f>'[7]GT000'!$O$53</f>
        <v>13403919</v>
      </c>
      <c r="H9" s="87">
        <f>'[7]GT000'!$O$54</f>
        <v>2248236</v>
      </c>
      <c r="I9" s="58">
        <f>$G9+$H9</f>
        <v>15652155</v>
      </c>
      <c r="J9" s="86">
        <f>'[8]GT000'!$M$52</f>
        <v>10332089</v>
      </c>
      <c r="K9" s="87">
        <f>'[8]GT000'!$M$53</f>
        <v>1940733</v>
      </c>
      <c r="L9" s="52">
        <f aca="true" t="shared" si="0" ref="L9:L32">$J9+$K9</f>
        <v>12272822</v>
      </c>
      <c r="M9" s="53">
        <f>IF($I9=0,0,$L9/$I9)</f>
        <v>0.7840979085627506</v>
      </c>
      <c r="N9" s="87"/>
      <c r="O9" s="85"/>
      <c r="P9" s="52">
        <f>$N9+$O9</f>
        <v>0</v>
      </c>
      <c r="Q9" s="53">
        <f>IF($P9=0,0,$P9/$I9)</f>
        <v>0</v>
      </c>
      <c r="R9" s="85">
        <f>'[7]GT000'!$P$53</f>
        <v>13636739</v>
      </c>
      <c r="S9" s="85">
        <f>'[7]GT000'!$P$54</f>
        <v>2553777</v>
      </c>
      <c r="T9" s="52">
        <f>$R9+$S9</f>
        <v>16190516</v>
      </c>
      <c r="U9" s="53">
        <f>IF($I9=0,0,$T9/$I9)</f>
        <v>1.034395327672132</v>
      </c>
    </row>
    <row r="10" spans="1:21" ht="12.75">
      <c r="A10" s="23" t="s">
        <v>33</v>
      </c>
      <c r="B10" s="27" t="s">
        <v>28</v>
      </c>
      <c r="C10" s="23" t="s">
        <v>581</v>
      </c>
      <c r="D10" s="85">
        <f>'[7]GT001'!$N$53</f>
        <v>18789345</v>
      </c>
      <c r="E10" s="85">
        <f>'[7]GT001'!$N$54</f>
        <v>5270489</v>
      </c>
      <c r="F10" s="63">
        <f aca="true" t="shared" si="1" ref="F10:F32">$D10+$E10</f>
        <v>24059834</v>
      </c>
      <c r="G10" s="87">
        <f>'[7]GT001'!$O$53</f>
        <v>19760006</v>
      </c>
      <c r="H10" s="87">
        <f>'[7]GT001'!$O$54</f>
        <v>6474589</v>
      </c>
      <c r="I10" s="58">
        <f aca="true" t="shared" si="2" ref="I10:I32">$G10+$H10</f>
        <v>26234595</v>
      </c>
      <c r="J10" s="86">
        <f>'[8]GT001'!$M$52</f>
        <v>20590602</v>
      </c>
      <c r="K10" s="87">
        <f>'[8]GT001'!$M$53</f>
        <v>6621692</v>
      </c>
      <c r="L10" s="52">
        <f t="shared" si="0"/>
        <v>27212294</v>
      </c>
      <c r="M10" s="53">
        <f>IF($I10=0,0,$L10/$I10)</f>
        <v>1.0372675469165809</v>
      </c>
      <c r="N10" s="87"/>
      <c r="O10" s="85"/>
      <c r="P10" s="52">
        <f aca="true" t="shared" si="3" ref="P10:P32">$N10+$O10</f>
        <v>0</v>
      </c>
      <c r="Q10" s="53">
        <f aca="true" t="shared" si="4" ref="Q10:Q32">IF($P10=0,0,$P10/$I10)</f>
        <v>0</v>
      </c>
      <c r="R10" s="85">
        <f>'[7]GT001'!$P$53</f>
        <v>19983060</v>
      </c>
      <c r="S10" s="85">
        <f>'[7]GT001'!$P$54</f>
        <v>6373507</v>
      </c>
      <c r="T10" s="52">
        <f aca="true" t="shared" si="5" ref="T10:T30">$R10+$S10</f>
        <v>26356567</v>
      </c>
      <c r="U10" s="53">
        <f>IF($I10=0,0,$T10/$I10)</f>
        <v>1.0046492808446252</v>
      </c>
    </row>
    <row r="11" spans="1:21" ht="12.75">
      <c r="A11" s="23" t="s">
        <v>33</v>
      </c>
      <c r="B11" s="27" t="s">
        <v>29</v>
      </c>
      <c r="C11" s="23" t="s">
        <v>582</v>
      </c>
      <c r="D11" s="85">
        <f>'[7]GT002'!$N$53</f>
        <v>10537904</v>
      </c>
      <c r="E11" s="85">
        <f>'[7]GT002'!$N$54</f>
        <v>3161765</v>
      </c>
      <c r="F11" s="63">
        <f t="shared" si="1"/>
        <v>13699669</v>
      </c>
      <c r="G11" s="87">
        <f>'[7]GT002'!$O$53</f>
        <v>10537904</v>
      </c>
      <c r="H11" s="87">
        <f>'[7]GT002'!$O$54</f>
        <v>3161765</v>
      </c>
      <c r="I11" s="58">
        <f t="shared" si="2"/>
        <v>13699669</v>
      </c>
      <c r="J11" s="86">
        <f>'[8]GT002'!$M$52</f>
        <v>12130814</v>
      </c>
      <c r="K11" s="87">
        <f>'[8]GT002'!$M$53</f>
        <v>2644157</v>
      </c>
      <c r="L11" s="52">
        <f t="shared" si="0"/>
        <v>14774971</v>
      </c>
      <c r="M11" s="53">
        <f>IF($I11=0,0,$L11/$I11)</f>
        <v>1.0784910934709444</v>
      </c>
      <c r="N11" s="87"/>
      <c r="O11" s="85"/>
      <c r="P11" s="52">
        <f t="shared" si="3"/>
        <v>0</v>
      </c>
      <c r="Q11" s="53">
        <f t="shared" si="4"/>
        <v>0</v>
      </c>
      <c r="R11" s="85">
        <f>'[7]GT002'!$P$53</f>
        <v>11407199</v>
      </c>
      <c r="S11" s="85">
        <f>'[7]GT002'!$P$54</f>
        <v>2685673</v>
      </c>
      <c r="T11" s="52">
        <f t="shared" si="5"/>
        <v>14092872</v>
      </c>
      <c r="U11" s="53">
        <f>IF($I11=0,0,$T11/$I11)</f>
        <v>1.0287016423535489</v>
      </c>
    </row>
    <row r="12" spans="1:21" ht="16.5">
      <c r="A12" s="24"/>
      <c r="B12" s="80" t="s">
        <v>0</v>
      </c>
      <c r="C12" s="24"/>
      <c r="D12" s="54">
        <f>SUM(D9:D11)</f>
        <v>42731168</v>
      </c>
      <c r="E12" s="54">
        <f>SUM(E9:E11)</f>
        <v>10680490</v>
      </c>
      <c r="F12" s="98">
        <f t="shared" si="1"/>
        <v>53411658</v>
      </c>
      <c r="G12" s="61">
        <f>SUM(G9:G11)</f>
        <v>43701829</v>
      </c>
      <c r="H12" s="54">
        <f>SUM(H9:H11)</f>
        <v>11884590</v>
      </c>
      <c r="I12" s="59">
        <f t="shared" si="2"/>
        <v>55586419</v>
      </c>
      <c r="J12" s="64">
        <f>SUM(J9:J11)</f>
        <v>43053505</v>
      </c>
      <c r="K12" s="61">
        <f>SUM(K9:K11)</f>
        <v>11206582</v>
      </c>
      <c r="L12" s="54">
        <f t="shared" si="0"/>
        <v>54260087</v>
      </c>
      <c r="M12" s="55">
        <f>IF($I12=0,0,$L12/$I12)</f>
        <v>0.9761392796323145</v>
      </c>
      <c r="N12" s="61">
        <f>SUM(N9:N11)</f>
        <v>0</v>
      </c>
      <c r="O12" s="54">
        <f>SUM(O9:O11)</f>
        <v>0</v>
      </c>
      <c r="P12" s="54">
        <f t="shared" si="3"/>
        <v>0</v>
      </c>
      <c r="Q12" s="55">
        <f t="shared" si="4"/>
        <v>0</v>
      </c>
      <c r="R12" s="54">
        <f>SUM(R9:R11)</f>
        <v>45026998</v>
      </c>
      <c r="S12" s="54">
        <f>SUM(S9:S11)</f>
        <v>11612957</v>
      </c>
      <c r="T12" s="54">
        <f t="shared" si="5"/>
        <v>56639955</v>
      </c>
      <c r="U12" s="55">
        <f>IF($I12=0,0,$T12/$I12)</f>
        <v>1.0189531187465053</v>
      </c>
    </row>
    <row r="13" spans="1:21" ht="16.5">
      <c r="A13" s="24"/>
      <c r="B13" s="28"/>
      <c r="C13" s="24"/>
      <c r="D13" s="54"/>
      <c r="E13" s="54"/>
      <c r="F13" s="98"/>
      <c r="G13" s="61"/>
      <c r="H13" s="54"/>
      <c r="I13" s="59"/>
      <c r="J13" s="64"/>
      <c r="K13" s="61"/>
      <c r="L13" s="54"/>
      <c r="M13" s="55"/>
      <c r="N13" s="61"/>
      <c r="O13" s="54"/>
      <c r="P13" s="54"/>
      <c r="Q13" s="55"/>
      <c r="R13" s="54"/>
      <c r="S13" s="54"/>
      <c r="T13" s="54"/>
      <c r="U13" s="55"/>
    </row>
    <row r="14" spans="1:21" ht="12.75">
      <c r="A14" s="23" t="s">
        <v>34</v>
      </c>
      <c r="B14" s="27" t="s">
        <v>180</v>
      </c>
      <c r="C14" s="23" t="s">
        <v>577</v>
      </c>
      <c r="D14" s="85">
        <f>'[7]GT461'!$N$53</f>
        <v>109301</v>
      </c>
      <c r="E14" s="85">
        <f>'[7]GT461'!$N$54</f>
        <v>44006</v>
      </c>
      <c r="F14" s="63">
        <f t="shared" si="1"/>
        <v>153307</v>
      </c>
      <c r="G14" s="87">
        <f>'[7]GT461'!$O$53</f>
        <v>109301</v>
      </c>
      <c r="H14" s="87">
        <f>'[7]GT461'!$O$54</f>
        <v>44006</v>
      </c>
      <c r="I14" s="58">
        <f t="shared" si="2"/>
        <v>153307</v>
      </c>
      <c r="J14" s="86">
        <f>'[8]GT461'!$M$52</f>
        <v>116733</v>
      </c>
      <c r="K14" s="87">
        <f>'[8]GT461'!$M$53</f>
        <v>22406</v>
      </c>
      <c r="L14" s="52">
        <f t="shared" si="0"/>
        <v>139139</v>
      </c>
      <c r="M14" s="53">
        <f>IF($I14=0,0,$L14/$I14)</f>
        <v>0.9075841285786037</v>
      </c>
      <c r="N14" s="87"/>
      <c r="O14" s="85"/>
      <c r="P14" s="52">
        <f t="shared" si="3"/>
        <v>0</v>
      </c>
      <c r="Q14" s="53">
        <f t="shared" si="4"/>
        <v>0</v>
      </c>
      <c r="R14" s="85">
        <f>'[7]GT461'!$P$53</f>
        <v>148920</v>
      </c>
      <c r="S14" s="85">
        <f>'[7]GT461'!$P$54</f>
        <v>37025</v>
      </c>
      <c r="T14" s="52">
        <f t="shared" si="5"/>
        <v>185945</v>
      </c>
      <c r="U14" s="53">
        <f>IF($I14=0,0,$T14/$I14)</f>
        <v>1.2128930838122198</v>
      </c>
    </row>
    <row r="15" spans="1:21" ht="12.75">
      <c r="A15" s="23" t="s">
        <v>34</v>
      </c>
      <c r="B15" s="27" t="s">
        <v>181</v>
      </c>
      <c r="C15" s="23" t="s">
        <v>578</v>
      </c>
      <c r="D15" s="85">
        <f>'[7]GT462'!$N$53</f>
        <v>234578</v>
      </c>
      <c r="E15" s="85">
        <f>'[7]GT462'!$N$54</f>
        <v>116968</v>
      </c>
      <c r="F15" s="63">
        <f t="shared" si="1"/>
        <v>351546</v>
      </c>
      <c r="G15" s="87">
        <f>'[7]GT462'!$O$53</f>
        <v>320080</v>
      </c>
      <c r="H15" s="87">
        <f>'[7]GT462'!$O$54</f>
        <v>125686</v>
      </c>
      <c r="I15" s="58">
        <f t="shared" si="2"/>
        <v>445766</v>
      </c>
      <c r="J15" s="86">
        <f>'[8]GT462'!$M$52</f>
        <v>272732</v>
      </c>
      <c r="K15" s="87">
        <f>'[8]GT462'!$M$53</f>
        <v>76894</v>
      </c>
      <c r="L15" s="52">
        <f t="shared" si="0"/>
        <v>349626</v>
      </c>
      <c r="M15" s="53">
        <f>IF($I15=0,0,$L15/$I15)</f>
        <v>0.7843263057299121</v>
      </c>
      <c r="N15" s="87"/>
      <c r="O15" s="85"/>
      <c r="P15" s="52">
        <f t="shared" si="3"/>
        <v>0</v>
      </c>
      <c r="Q15" s="53">
        <f t="shared" si="4"/>
        <v>0</v>
      </c>
      <c r="R15" s="85">
        <f>'[7]GT462'!$P$53</f>
        <v>384523</v>
      </c>
      <c r="S15" s="85">
        <f>'[7]GT462'!$P$54</f>
        <v>98620</v>
      </c>
      <c r="T15" s="52">
        <f t="shared" si="5"/>
        <v>483143</v>
      </c>
      <c r="U15" s="53">
        <f>IF($I15=0,0,$T15/$I15)</f>
        <v>1.0838489252208559</v>
      </c>
    </row>
    <row r="16" spans="1:21" ht="12.75">
      <c r="A16" s="23" t="s">
        <v>53</v>
      </c>
      <c r="B16" s="27" t="s">
        <v>182</v>
      </c>
      <c r="C16" s="23" t="s">
        <v>183</v>
      </c>
      <c r="D16" s="85">
        <f>'[7]DC46'!$N$53</f>
        <v>42536</v>
      </c>
      <c r="E16" s="85">
        <f>'[7]DC46'!$N$54</f>
        <v>6440</v>
      </c>
      <c r="F16" s="63">
        <f t="shared" si="1"/>
        <v>48976</v>
      </c>
      <c r="G16" s="87">
        <f>'[7]DC46'!$O$53</f>
        <v>0</v>
      </c>
      <c r="H16" s="87">
        <f>'[7]DC46'!$O$54</f>
        <v>12785</v>
      </c>
      <c r="I16" s="58">
        <f t="shared" si="2"/>
        <v>12785</v>
      </c>
      <c r="J16" s="86">
        <f>'[8]DC46'!$M$52</f>
        <v>37821</v>
      </c>
      <c r="K16" s="87">
        <f>'[8]DC46'!$M$53</f>
        <v>841</v>
      </c>
      <c r="L16" s="52">
        <f t="shared" si="0"/>
        <v>38662</v>
      </c>
      <c r="M16" s="53">
        <f>IF($I16=0,0,$L16/$I16)</f>
        <v>3.024012514665624</v>
      </c>
      <c r="N16" s="87"/>
      <c r="O16" s="85"/>
      <c r="P16" s="52">
        <f t="shared" si="3"/>
        <v>0</v>
      </c>
      <c r="Q16" s="53">
        <f t="shared" si="4"/>
        <v>0</v>
      </c>
      <c r="R16" s="85">
        <f>'[7]DC46'!$P$53</f>
        <v>39604</v>
      </c>
      <c r="S16" s="85">
        <f>'[7]DC46'!$P$54</f>
        <v>3491</v>
      </c>
      <c r="T16" s="52">
        <f t="shared" si="5"/>
        <v>43095</v>
      </c>
      <c r="U16" s="53">
        <f>IF($I16=0,0,$T16/$I16)</f>
        <v>3.3707469691044194</v>
      </c>
    </row>
    <row r="17" spans="1:21" ht="16.5">
      <c r="A17" s="24"/>
      <c r="B17" s="80" t="s">
        <v>564</v>
      </c>
      <c r="C17" s="24"/>
      <c r="D17" s="54">
        <f>SUM(D14:D16)</f>
        <v>386415</v>
      </c>
      <c r="E17" s="54">
        <f>SUM(E14:E16)</f>
        <v>167414</v>
      </c>
      <c r="F17" s="98">
        <f t="shared" si="1"/>
        <v>553829</v>
      </c>
      <c r="G17" s="61">
        <f>SUM(G14:G16)</f>
        <v>429381</v>
      </c>
      <c r="H17" s="54">
        <f>SUM(H14:H16)</f>
        <v>182477</v>
      </c>
      <c r="I17" s="59">
        <f t="shared" si="2"/>
        <v>611858</v>
      </c>
      <c r="J17" s="64">
        <f>SUM(J14:J16)</f>
        <v>427286</v>
      </c>
      <c r="K17" s="61">
        <f>SUM(K14:K16)</f>
        <v>100141</v>
      </c>
      <c r="L17" s="54">
        <f t="shared" si="0"/>
        <v>527427</v>
      </c>
      <c r="M17" s="55">
        <f>IF($I17=0,0,$L17/$I17)</f>
        <v>0.862008832114641</v>
      </c>
      <c r="N17" s="61">
        <f>SUM(N14:N16)</f>
        <v>0</v>
      </c>
      <c r="O17" s="54">
        <f>SUM(O14:O16)</f>
        <v>0</v>
      </c>
      <c r="P17" s="54">
        <f t="shared" si="3"/>
        <v>0</v>
      </c>
      <c r="Q17" s="55">
        <f t="shared" si="4"/>
        <v>0</v>
      </c>
      <c r="R17" s="54">
        <f>SUM(R14:R16)</f>
        <v>573047</v>
      </c>
      <c r="S17" s="54">
        <f>SUM(S14:S16)</f>
        <v>139136</v>
      </c>
      <c r="T17" s="54">
        <f t="shared" si="5"/>
        <v>712183</v>
      </c>
      <c r="U17" s="55">
        <f>IF($I17=0,0,$T17/$I17)</f>
        <v>1.1639677833745738</v>
      </c>
    </row>
    <row r="18" spans="1:21" ht="16.5">
      <c r="A18" s="24"/>
      <c r="B18" s="28"/>
      <c r="C18" s="24"/>
      <c r="D18" s="54"/>
      <c r="E18" s="54"/>
      <c r="F18" s="98"/>
      <c r="G18" s="61"/>
      <c r="H18" s="54"/>
      <c r="I18" s="59"/>
      <c r="J18" s="64"/>
      <c r="K18" s="61"/>
      <c r="L18" s="54"/>
      <c r="M18" s="55"/>
      <c r="N18" s="61"/>
      <c r="O18" s="54"/>
      <c r="P18" s="54"/>
      <c r="Q18" s="55"/>
      <c r="R18" s="54"/>
      <c r="S18" s="54"/>
      <c r="T18" s="54"/>
      <c r="U18" s="55"/>
    </row>
    <row r="19" spans="1:21" ht="12.75">
      <c r="A19" s="23" t="s">
        <v>34</v>
      </c>
      <c r="B19" s="27" t="s">
        <v>172</v>
      </c>
      <c r="C19" s="23" t="s">
        <v>173</v>
      </c>
      <c r="D19" s="85">
        <f>'[7]GT421'!$N$53</f>
        <v>2042971</v>
      </c>
      <c r="E19" s="85">
        <f>'[7]GT421'!$N$54</f>
        <v>293091</v>
      </c>
      <c r="F19" s="63">
        <f t="shared" si="1"/>
        <v>2336062</v>
      </c>
      <c r="G19" s="87">
        <f>'[7]GT421'!$O$53</f>
        <v>2042971</v>
      </c>
      <c r="H19" s="87">
        <f>'[7]GT421'!$O$54</f>
        <v>293091</v>
      </c>
      <c r="I19" s="58">
        <f t="shared" si="2"/>
        <v>2336062</v>
      </c>
      <c r="J19" s="86">
        <f>'[8]GT421'!$M$52</f>
        <v>1766546</v>
      </c>
      <c r="K19" s="87">
        <f>'[8]GT421'!$M$53</f>
        <v>48656</v>
      </c>
      <c r="L19" s="52">
        <f t="shared" si="0"/>
        <v>1815202</v>
      </c>
      <c r="M19" s="53">
        <f>IF($I19=0,0,$L19/$I19)</f>
        <v>0.7770350273237611</v>
      </c>
      <c r="N19" s="87"/>
      <c r="O19" s="85"/>
      <c r="P19" s="52">
        <f t="shared" si="3"/>
        <v>0</v>
      </c>
      <c r="Q19" s="53">
        <f t="shared" si="4"/>
        <v>0</v>
      </c>
      <c r="R19" s="85">
        <f>'[7]GT421'!$P$53</f>
        <v>2536549</v>
      </c>
      <c r="S19" s="85">
        <f>'[7]GT421'!$P$54</f>
        <v>336605</v>
      </c>
      <c r="T19" s="52">
        <f t="shared" si="5"/>
        <v>2873154</v>
      </c>
      <c r="U19" s="53">
        <f>IF($I19=0,0,$T19/$I19)</f>
        <v>1.2299134183938611</v>
      </c>
    </row>
    <row r="20" spans="1:21" ht="12.75">
      <c r="A20" s="23" t="s">
        <v>34</v>
      </c>
      <c r="B20" s="27" t="s">
        <v>174</v>
      </c>
      <c r="C20" s="23" t="s">
        <v>175</v>
      </c>
      <c r="D20" s="85">
        <f>'[7]GT422'!$N$53</f>
        <v>307213</v>
      </c>
      <c r="E20" s="85">
        <f>'[7]GT422'!$N$54</f>
        <v>59386</v>
      </c>
      <c r="F20" s="63">
        <f t="shared" si="1"/>
        <v>366599</v>
      </c>
      <c r="G20" s="87">
        <f>'[7]GT422'!$O$53</f>
        <v>145127</v>
      </c>
      <c r="H20" s="87">
        <f>'[7]GT422'!$O$54</f>
        <v>59386</v>
      </c>
      <c r="I20" s="58">
        <f t="shared" si="2"/>
        <v>204513</v>
      </c>
      <c r="J20" s="86">
        <f>'[8]GT422'!$M$52</f>
        <v>316013</v>
      </c>
      <c r="K20" s="87">
        <f>'[8]GT422'!$M$53</f>
        <v>38023</v>
      </c>
      <c r="L20" s="52">
        <f t="shared" si="0"/>
        <v>354036</v>
      </c>
      <c r="M20" s="53">
        <f>IF($I20=0,0,$L20/$I20)</f>
        <v>1.7311173372841824</v>
      </c>
      <c r="N20" s="87"/>
      <c r="O20" s="85"/>
      <c r="P20" s="52">
        <f t="shared" si="3"/>
        <v>0</v>
      </c>
      <c r="Q20" s="53">
        <f t="shared" si="4"/>
        <v>0</v>
      </c>
      <c r="R20" s="85">
        <f>'[7]GT422'!$P$53</f>
        <v>339957</v>
      </c>
      <c r="S20" s="85">
        <f>'[7]GT422'!$P$54</f>
        <v>44609</v>
      </c>
      <c r="T20" s="52">
        <f t="shared" si="5"/>
        <v>384566</v>
      </c>
      <c r="U20" s="53">
        <f>IF($I20=0,0,$T20/$I20)</f>
        <v>1.8803988010542116</v>
      </c>
    </row>
    <row r="21" spans="1:21" ht="12.75">
      <c r="A21" s="23" t="s">
        <v>34</v>
      </c>
      <c r="B21" s="27" t="s">
        <v>176</v>
      </c>
      <c r="C21" s="23" t="s">
        <v>177</v>
      </c>
      <c r="D21" s="85">
        <f>'[7]GT423'!$N$53</f>
        <v>233578</v>
      </c>
      <c r="E21" s="85">
        <f>'[7]GT423'!$N$54</f>
        <v>62994</v>
      </c>
      <c r="F21" s="63">
        <f t="shared" si="1"/>
        <v>296572</v>
      </c>
      <c r="G21" s="87">
        <f>'[7]GT423'!$O$53</f>
        <v>245347</v>
      </c>
      <c r="H21" s="87">
        <f>'[7]GT423'!$O$54</f>
        <v>62994</v>
      </c>
      <c r="I21" s="58">
        <f t="shared" si="2"/>
        <v>308341</v>
      </c>
      <c r="J21" s="86">
        <f>'[8]GT423'!$M$52</f>
        <v>238154</v>
      </c>
      <c r="K21" s="87">
        <f>'[8]GT423'!$M$53</f>
        <v>44851</v>
      </c>
      <c r="L21" s="52">
        <f t="shared" si="0"/>
        <v>283005</v>
      </c>
      <c r="M21" s="53">
        <f>IF($I21=0,0,$L21/$I21)</f>
        <v>0.917831232304494</v>
      </c>
      <c r="N21" s="87"/>
      <c r="O21" s="85"/>
      <c r="P21" s="52">
        <f t="shared" si="3"/>
        <v>0</v>
      </c>
      <c r="Q21" s="53">
        <f t="shared" si="4"/>
        <v>0</v>
      </c>
      <c r="R21" s="85">
        <f>'[7]GT423'!$P$53</f>
        <v>260721</v>
      </c>
      <c r="S21" s="85">
        <f>'[7]GT423'!$P$54</f>
        <v>65168</v>
      </c>
      <c r="T21" s="52">
        <f t="shared" si="5"/>
        <v>325889</v>
      </c>
      <c r="U21" s="53">
        <f>IF($I21=0,0,$T21/$I21)</f>
        <v>1.0569110173476768</v>
      </c>
    </row>
    <row r="22" spans="1:21" ht="12.75">
      <c r="A22" s="23" t="s">
        <v>53</v>
      </c>
      <c r="B22" s="27" t="s">
        <v>178</v>
      </c>
      <c r="C22" s="23" t="s">
        <v>179</v>
      </c>
      <c r="D22" s="85">
        <f>'[7]DC42'!$N$53</f>
        <v>264133</v>
      </c>
      <c r="E22" s="85">
        <f>'[7]DC42'!$N$54</f>
        <v>18235</v>
      </c>
      <c r="F22" s="63">
        <f t="shared" si="1"/>
        <v>282368</v>
      </c>
      <c r="G22" s="87">
        <f>'[7]DC42'!$O$53</f>
        <v>264133</v>
      </c>
      <c r="H22" s="87">
        <f>'[7]DC42'!$O$54</f>
        <v>18235</v>
      </c>
      <c r="I22" s="58">
        <f t="shared" si="2"/>
        <v>282368</v>
      </c>
      <c r="J22" s="86">
        <f>'[8]DC42'!$M$52</f>
        <v>241182</v>
      </c>
      <c r="K22" s="87">
        <f>'[8]DC42'!$M$53</f>
        <v>5414</v>
      </c>
      <c r="L22" s="52">
        <f t="shared" si="0"/>
        <v>246596</v>
      </c>
      <c r="M22" s="53">
        <f>IF($I22=0,0,$L22/$I22)</f>
        <v>0.8733142565729828</v>
      </c>
      <c r="N22" s="87"/>
      <c r="O22" s="85"/>
      <c r="P22" s="52">
        <f t="shared" si="3"/>
        <v>0</v>
      </c>
      <c r="Q22" s="53">
        <f t="shared" si="4"/>
        <v>0</v>
      </c>
      <c r="R22" s="85">
        <f>'[7]DC42'!$P$53</f>
        <v>292243</v>
      </c>
      <c r="S22" s="85">
        <f>'[7]DC42'!$P$54</f>
        <v>7214</v>
      </c>
      <c r="T22" s="52">
        <f t="shared" si="5"/>
        <v>299457</v>
      </c>
      <c r="U22" s="53">
        <f>IF($I22=0,0,$T22/$I22)</f>
        <v>1.060520313916591</v>
      </c>
    </row>
    <row r="23" spans="1:21" ht="16.5">
      <c r="A23" s="24"/>
      <c r="B23" s="80" t="s">
        <v>563</v>
      </c>
      <c r="C23" s="24"/>
      <c r="D23" s="54">
        <f>SUM(D19:D22)</f>
        <v>2847895</v>
      </c>
      <c r="E23" s="54">
        <f>SUM(E19:E22)</f>
        <v>433706</v>
      </c>
      <c r="F23" s="98">
        <f t="shared" si="1"/>
        <v>3281601</v>
      </c>
      <c r="G23" s="61">
        <f>SUM(G19:G22)</f>
        <v>2697578</v>
      </c>
      <c r="H23" s="54">
        <f>SUM(H19:H22)</f>
        <v>433706</v>
      </c>
      <c r="I23" s="59">
        <f t="shared" si="2"/>
        <v>3131284</v>
      </c>
      <c r="J23" s="64">
        <f>SUM(J19:J22)</f>
        <v>2561895</v>
      </c>
      <c r="K23" s="61">
        <f>SUM(K19:K22)</f>
        <v>136944</v>
      </c>
      <c r="L23" s="54">
        <f t="shared" si="0"/>
        <v>2698839</v>
      </c>
      <c r="M23" s="55">
        <f>IF($I23=0,0,$L23/$I23)</f>
        <v>0.8618953119550957</v>
      </c>
      <c r="N23" s="61">
        <f>SUM(N19:N22)</f>
        <v>0</v>
      </c>
      <c r="O23" s="54">
        <f>SUM(O19:O22)</f>
        <v>0</v>
      </c>
      <c r="P23" s="54">
        <f t="shared" si="3"/>
        <v>0</v>
      </c>
      <c r="Q23" s="55">
        <f t="shared" si="4"/>
        <v>0</v>
      </c>
      <c r="R23" s="54">
        <f>SUM(R19:R22)</f>
        <v>3429470</v>
      </c>
      <c r="S23" s="54">
        <f>SUM(S19:S22)</f>
        <v>453596</v>
      </c>
      <c r="T23" s="54">
        <f t="shared" si="5"/>
        <v>3883066</v>
      </c>
      <c r="U23" s="55">
        <f>IF($I23=0,0,$T23/$I23)</f>
        <v>1.2400874529426267</v>
      </c>
    </row>
    <row r="24" spans="1:21" ht="16.5">
      <c r="A24" s="24"/>
      <c r="B24" s="28"/>
      <c r="C24" s="24"/>
      <c r="D24" s="54"/>
      <c r="E24" s="54"/>
      <c r="F24" s="98"/>
      <c r="G24" s="61"/>
      <c r="H24" s="54"/>
      <c r="I24" s="59"/>
      <c r="J24" s="64"/>
      <c r="K24" s="61"/>
      <c r="L24" s="54"/>
      <c r="M24" s="55"/>
      <c r="N24" s="61"/>
      <c r="O24" s="54"/>
      <c r="P24" s="54"/>
      <c r="Q24" s="55"/>
      <c r="R24" s="54"/>
      <c r="S24" s="54"/>
      <c r="T24" s="54"/>
      <c r="U24" s="55"/>
    </row>
    <row r="25" spans="1:21" ht="12.75">
      <c r="A25" s="23" t="s">
        <v>34</v>
      </c>
      <c r="B25" s="27" t="s">
        <v>184</v>
      </c>
      <c r="C25" s="23" t="s">
        <v>185</v>
      </c>
      <c r="D25" s="85">
        <f>'[7]GT481'!$N$53</f>
        <v>912517</v>
      </c>
      <c r="E25" s="85">
        <f>'[7]GT481'!$N$54</f>
        <v>114570</v>
      </c>
      <c r="F25" s="63">
        <f t="shared" si="1"/>
        <v>1027087</v>
      </c>
      <c r="G25" s="87">
        <f>'[7]GT481'!$O$53</f>
        <v>957094</v>
      </c>
      <c r="H25" s="87">
        <f>'[7]GT481'!$O$54</f>
        <v>139632</v>
      </c>
      <c r="I25" s="58">
        <f t="shared" si="2"/>
        <v>1096726</v>
      </c>
      <c r="J25" s="86">
        <f>'[8]GT481'!$M$52</f>
        <v>841254</v>
      </c>
      <c r="K25" s="87">
        <f>'[8]GT481'!$M$53</f>
        <v>84709</v>
      </c>
      <c r="L25" s="52">
        <f t="shared" si="0"/>
        <v>925963</v>
      </c>
      <c r="M25" s="53">
        <f aca="true" t="shared" si="6" ref="M25:M30">IF($I25=0,0,$L25/$I25)</f>
        <v>0.8442974817775817</v>
      </c>
      <c r="N25" s="87"/>
      <c r="O25" s="85"/>
      <c r="P25" s="52">
        <f t="shared" si="3"/>
        <v>0</v>
      </c>
      <c r="Q25" s="53">
        <f t="shared" si="4"/>
        <v>0</v>
      </c>
      <c r="R25" s="85">
        <f>'[7]GT481'!$P$53</f>
        <v>874904</v>
      </c>
      <c r="S25" s="85">
        <f>'[7]GT481'!$P$54</f>
        <v>101154</v>
      </c>
      <c r="T25" s="52">
        <f t="shared" si="5"/>
        <v>976058</v>
      </c>
      <c r="U25" s="53">
        <f aca="true" t="shared" si="7" ref="U25:U30">IF($I25=0,0,$T25/$I25)</f>
        <v>0.8899743418137256</v>
      </c>
    </row>
    <row r="26" spans="1:21" ht="12.75">
      <c r="A26" s="23" t="s">
        <v>34</v>
      </c>
      <c r="B26" s="27" t="s">
        <v>186</v>
      </c>
      <c r="C26" s="23" t="s">
        <v>187</v>
      </c>
      <c r="D26" s="85">
        <f>'[7]GT482'!$N$53</f>
        <v>386799</v>
      </c>
      <c r="E26" s="85">
        <f>'[7]GT482'!$N$54</f>
        <v>72563</v>
      </c>
      <c r="F26" s="63">
        <f t="shared" si="1"/>
        <v>459362</v>
      </c>
      <c r="G26" s="87">
        <f>'[7]GT482'!$O$53</f>
        <v>386799</v>
      </c>
      <c r="H26" s="87">
        <f>'[7]GT482'!$O$54</f>
        <v>72563</v>
      </c>
      <c r="I26" s="58">
        <f t="shared" si="2"/>
        <v>459362</v>
      </c>
      <c r="J26" s="86">
        <f>'[8]GT482'!$M$52</f>
        <v>205657</v>
      </c>
      <c r="K26" s="87">
        <f>'[8]GT482'!$M$53</f>
        <v>189306</v>
      </c>
      <c r="L26" s="52">
        <f t="shared" si="0"/>
        <v>394963</v>
      </c>
      <c r="M26" s="53">
        <f t="shared" si="6"/>
        <v>0.8598077333344943</v>
      </c>
      <c r="N26" s="87"/>
      <c r="O26" s="85"/>
      <c r="P26" s="52">
        <f t="shared" si="3"/>
        <v>0</v>
      </c>
      <c r="Q26" s="53">
        <f t="shared" si="4"/>
        <v>0</v>
      </c>
      <c r="R26" s="85">
        <f>'[7]GT482'!$P$53</f>
        <v>411752</v>
      </c>
      <c r="S26" s="85">
        <f>'[7]GT482'!$P$54</f>
        <v>59363</v>
      </c>
      <c r="T26" s="52">
        <f t="shared" si="5"/>
        <v>471115</v>
      </c>
      <c r="U26" s="53">
        <f t="shared" si="7"/>
        <v>1.0255854859566094</v>
      </c>
    </row>
    <row r="27" spans="1:21" ht="12.75">
      <c r="A27" s="23" t="s">
        <v>34</v>
      </c>
      <c r="B27" s="27" t="s">
        <v>188</v>
      </c>
      <c r="C27" s="23" t="s">
        <v>189</v>
      </c>
      <c r="D27" s="85">
        <f>'[7]GT483'!$N$53</f>
        <v>210174</v>
      </c>
      <c r="E27" s="85">
        <f>'[7]GT483'!$N$54</f>
        <v>58349</v>
      </c>
      <c r="F27" s="63">
        <f t="shared" si="1"/>
        <v>268523</v>
      </c>
      <c r="G27" s="87">
        <f>'[7]GT483'!$O$53</f>
        <v>210174</v>
      </c>
      <c r="H27" s="87">
        <f>'[7]GT483'!$O$54</f>
        <v>58349</v>
      </c>
      <c r="I27" s="58">
        <f t="shared" si="2"/>
        <v>268523</v>
      </c>
      <c r="J27" s="86">
        <f>'[8]GT483'!$M$52</f>
        <v>180715</v>
      </c>
      <c r="K27" s="87">
        <f>'[8]GT483'!$M$53</f>
        <v>30858</v>
      </c>
      <c r="L27" s="52">
        <f t="shared" si="0"/>
        <v>211573</v>
      </c>
      <c r="M27" s="53">
        <f t="shared" si="6"/>
        <v>0.7879138844717213</v>
      </c>
      <c r="N27" s="87"/>
      <c r="O27" s="85"/>
      <c r="P27" s="52">
        <f t="shared" si="3"/>
        <v>0</v>
      </c>
      <c r="Q27" s="53">
        <f t="shared" si="4"/>
        <v>0</v>
      </c>
      <c r="R27" s="85">
        <f>'[7]GT483'!$P$53</f>
        <v>216089</v>
      </c>
      <c r="S27" s="85">
        <f>'[7]GT483'!$P$54</f>
        <v>30941</v>
      </c>
      <c r="T27" s="52">
        <f t="shared" si="5"/>
        <v>247030</v>
      </c>
      <c r="U27" s="53">
        <f t="shared" si="7"/>
        <v>0.9199584393143232</v>
      </c>
    </row>
    <row r="28" spans="1:21" ht="12.75">
      <c r="A28" s="23" t="s">
        <v>34</v>
      </c>
      <c r="B28" s="27" t="s">
        <v>449</v>
      </c>
      <c r="C28" s="23" t="s">
        <v>573</v>
      </c>
      <c r="D28" s="85">
        <f>'[7]GT484'!$N$53</f>
        <v>522842</v>
      </c>
      <c r="E28" s="85">
        <f>'[7]GT484'!$N$54</f>
        <v>341031</v>
      </c>
      <c r="F28" s="63">
        <f t="shared" si="1"/>
        <v>863873</v>
      </c>
      <c r="G28" s="87">
        <f>'[7]GT484'!$O$53</f>
        <v>522842</v>
      </c>
      <c r="H28" s="85">
        <f>'[7]GT484'!$O$54</f>
        <v>341031</v>
      </c>
      <c r="I28" s="58">
        <f t="shared" si="2"/>
        <v>863873</v>
      </c>
      <c r="J28" s="86">
        <f>'[9]NW405'!$M$52</f>
        <v>337052</v>
      </c>
      <c r="K28" s="87">
        <f>'[9]NW405'!$M$53</f>
        <v>231516</v>
      </c>
      <c r="L28" s="52">
        <f t="shared" si="0"/>
        <v>568568</v>
      </c>
      <c r="M28" s="53">
        <f t="shared" si="6"/>
        <v>0.6581615584698214</v>
      </c>
      <c r="N28" s="87"/>
      <c r="O28" s="85"/>
      <c r="P28" s="52">
        <f t="shared" si="3"/>
        <v>0</v>
      </c>
      <c r="Q28" s="53">
        <f t="shared" si="4"/>
        <v>0</v>
      </c>
      <c r="R28" s="85">
        <f>'[7]GT484'!$P$53</f>
        <v>567669</v>
      </c>
      <c r="S28" s="85">
        <f>'[7]GT484'!$P$54</f>
        <v>136736</v>
      </c>
      <c r="T28" s="52">
        <f t="shared" si="5"/>
        <v>704405</v>
      </c>
      <c r="U28" s="53">
        <f t="shared" si="7"/>
        <v>0.8154034215677536</v>
      </c>
    </row>
    <row r="29" spans="1:21" ht="12.75">
      <c r="A29" s="23" t="s">
        <v>53</v>
      </c>
      <c r="B29" s="27" t="s">
        <v>190</v>
      </c>
      <c r="C29" s="23" t="s">
        <v>191</v>
      </c>
      <c r="D29" s="85">
        <f>'[7]DC48'!$N$53</f>
        <v>168814</v>
      </c>
      <c r="E29" s="85">
        <f>'[7]DC48'!$N$54</f>
        <v>28732</v>
      </c>
      <c r="F29" s="63">
        <f t="shared" si="1"/>
        <v>197546</v>
      </c>
      <c r="G29" s="87">
        <f>'[7]DC48'!$O$53</f>
        <v>168814</v>
      </c>
      <c r="H29" s="87">
        <f>'[7]DC48'!$O$54</f>
        <v>45214</v>
      </c>
      <c r="I29" s="58">
        <f t="shared" si="2"/>
        <v>214028</v>
      </c>
      <c r="J29" s="86">
        <f>'[8]DC48'!$M$52</f>
        <v>154912</v>
      </c>
      <c r="K29" s="87">
        <f>'[8]DC48'!$M$53</f>
        <v>6496</v>
      </c>
      <c r="L29" s="52">
        <f t="shared" si="0"/>
        <v>161408</v>
      </c>
      <c r="M29" s="53">
        <f t="shared" si="6"/>
        <v>0.7541443175659259</v>
      </c>
      <c r="N29" s="87"/>
      <c r="O29" s="85"/>
      <c r="P29" s="52">
        <f t="shared" si="3"/>
        <v>0</v>
      </c>
      <c r="Q29" s="53">
        <f t="shared" si="4"/>
        <v>0</v>
      </c>
      <c r="R29" s="85">
        <f>'[7]DC48'!$P$53</f>
        <v>144550</v>
      </c>
      <c r="S29" s="85">
        <f>'[7]DC48'!$P$54</f>
        <v>12517</v>
      </c>
      <c r="T29" s="52">
        <f t="shared" si="5"/>
        <v>157067</v>
      </c>
      <c r="U29" s="53">
        <f t="shared" si="7"/>
        <v>0.7338619246079953</v>
      </c>
    </row>
    <row r="30" spans="1:21" ht="16.5">
      <c r="A30" s="24"/>
      <c r="B30" s="80" t="s">
        <v>565</v>
      </c>
      <c r="C30" s="24"/>
      <c r="D30" s="54">
        <f>SUM(D25:D29)</f>
        <v>2201146</v>
      </c>
      <c r="E30" s="54">
        <f>SUM(E25:E29)</f>
        <v>615245</v>
      </c>
      <c r="F30" s="98">
        <f t="shared" si="1"/>
        <v>2816391</v>
      </c>
      <c r="G30" s="61">
        <f>SUM(G25:G29)</f>
        <v>2245723</v>
      </c>
      <c r="H30" s="54">
        <f>SUM(H25:H29)</f>
        <v>656789</v>
      </c>
      <c r="I30" s="59">
        <f t="shared" si="2"/>
        <v>2902512</v>
      </c>
      <c r="J30" s="64">
        <f>SUM(J25:J29)</f>
        <v>1719590</v>
      </c>
      <c r="K30" s="61">
        <f>SUM(K25:K29)</f>
        <v>542885</v>
      </c>
      <c r="L30" s="54">
        <f t="shared" si="0"/>
        <v>2262475</v>
      </c>
      <c r="M30" s="55">
        <f t="shared" si="6"/>
        <v>0.7794885947069298</v>
      </c>
      <c r="N30" s="61">
        <f>SUM(N25:N29)</f>
        <v>0</v>
      </c>
      <c r="O30" s="54">
        <f>SUM(O25:O29)</f>
        <v>0</v>
      </c>
      <c r="P30" s="54">
        <f>$N30+$O30</f>
        <v>0</v>
      </c>
      <c r="Q30" s="55">
        <f>IF($P30=0,0,$P30/$I30)</f>
        <v>0</v>
      </c>
      <c r="R30" s="54">
        <f>SUM(R25:R29)</f>
        <v>2214964</v>
      </c>
      <c r="S30" s="54">
        <f>SUM(S25:S29)</f>
        <v>340711</v>
      </c>
      <c r="T30" s="54">
        <f t="shared" si="5"/>
        <v>2555675</v>
      </c>
      <c r="U30" s="55">
        <f t="shared" si="7"/>
        <v>0.8805045422723489</v>
      </c>
    </row>
    <row r="31" spans="1:21" ht="16.5">
      <c r="A31" s="24"/>
      <c r="B31" s="28"/>
      <c r="C31" s="24"/>
      <c r="D31" s="54"/>
      <c r="E31" s="54"/>
      <c r="F31" s="59"/>
      <c r="G31" s="64"/>
      <c r="H31" s="54"/>
      <c r="I31" s="59"/>
      <c r="J31" s="64"/>
      <c r="K31" s="61"/>
      <c r="L31" s="54"/>
      <c r="M31" s="55"/>
      <c r="N31" s="61"/>
      <c r="O31" s="54"/>
      <c r="P31" s="54"/>
      <c r="Q31" s="55"/>
      <c r="R31" s="54"/>
      <c r="S31" s="54"/>
      <c r="T31" s="54"/>
      <c r="U31" s="55"/>
    </row>
    <row r="32" spans="1:21" ht="16.5">
      <c r="A32" s="24"/>
      <c r="B32" s="81" t="s">
        <v>545</v>
      </c>
      <c r="C32" s="24"/>
      <c r="D32" s="92">
        <f>SUM(D9:D11,D14:D16,D19:D22,D25:D29)</f>
        <v>48166624</v>
      </c>
      <c r="E32" s="92">
        <f>SUM(E9:E11,E14:E16,E19:E22,E25:E29)</f>
        <v>11896855</v>
      </c>
      <c r="F32" s="93">
        <f t="shared" si="1"/>
        <v>60063479</v>
      </c>
      <c r="G32" s="94">
        <f>SUM(G9:G11,G14:G16,G19:G22,G25:G29)</f>
        <v>49074511</v>
      </c>
      <c r="H32" s="92">
        <f>SUM(H9:H11,H14:H16,H19:H22,H25:H29)</f>
        <v>13157562</v>
      </c>
      <c r="I32" s="95">
        <f t="shared" si="2"/>
        <v>62232073</v>
      </c>
      <c r="J32" s="94">
        <f>SUM(J9:J11,J14:J16,J19:J22,J25:J29)</f>
        <v>47762276</v>
      </c>
      <c r="K32" s="96">
        <f>SUM(K9:K11,K14:K16,K19:K22,K25:K29)</f>
        <v>11986552</v>
      </c>
      <c r="L32" s="92">
        <f t="shared" si="0"/>
        <v>59748828</v>
      </c>
      <c r="M32" s="55">
        <f>IF($I32=0,0,$L32/$I32)</f>
        <v>0.9600970226397568</v>
      </c>
      <c r="N32" s="54">
        <f>SUM(N9:N11,N14:N16,N19:N22,N25:N29)</f>
        <v>0</v>
      </c>
      <c r="O32" s="54">
        <f>SUM(O9:O11,O14:O16,O19:O22,O25:O29)</f>
        <v>0</v>
      </c>
      <c r="P32" s="54">
        <f t="shared" si="3"/>
        <v>0</v>
      </c>
      <c r="Q32" s="55">
        <f t="shared" si="4"/>
        <v>0</v>
      </c>
      <c r="R32" s="54">
        <f>SUM(R9:R11,R14:R16,R19:R22,R25:R29)</f>
        <v>51244479</v>
      </c>
      <c r="S32" s="54">
        <f>SUM(S9:S11,S14:S16,S19:S22,S25:S29)</f>
        <v>12546400</v>
      </c>
      <c r="T32" s="54">
        <f>$R32+$S32</f>
        <v>63790879</v>
      </c>
      <c r="U32" s="55">
        <f>IF($I32=0,0,$T32/$I32)</f>
        <v>1.0250482737414195</v>
      </c>
    </row>
    <row r="33" spans="1:21" ht="12.75">
      <c r="A33" s="26"/>
      <c r="B33" s="30"/>
      <c r="C33" s="26"/>
      <c r="D33" s="52"/>
      <c r="E33" s="52"/>
      <c r="F33" s="58"/>
      <c r="G33" s="62"/>
      <c r="H33" s="52"/>
      <c r="I33" s="58"/>
      <c r="J33" s="62"/>
      <c r="K33" s="52"/>
      <c r="L33" s="52"/>
      <c r="M33" s="10"/>
      <c r="N33" s="60"/>
      <c r="O33" s="52"/>
      <c r="P33" s="52"/>
      <c r="Q33" s="10"/>
      <c r="R33" s="52"/>
      <c r="S33" s="52"/>
      <c r="T33" s="52"/>
      <c r="U33" s="53"/>
    </row>
    <row r="34" spans="1:21" ht="12.75">
      <c r="A34" s="31"/>
      <c r="B34" s="105" t="s">
        <v>572</v>
      </c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32"/>
      <c r="B35" s="123" t="s">
        <v>569</v>
      </c>
      <c r="C35" s="3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2.75">
      <c r="A36" s="32"/>
      <c r="B36" s="33"/>
      <c r="C36" s="32"/>
      <c r="D36" s="16"/>
      <c r="E36" s="16"/>
      <c r="F36" s="16"/>
      <c r="G36" s="16"/>
      <c r="H36" s="16"/>
      <c r="I36" s="16"/>
      <c r="J36" s="110">
        <f>J32-'[1]GT'!Z27</f>
        <v>337048</v>
      </c>
      <c r="K36" s="110">
        <f>K32-'[1]GT'!AA27</f>
        <v>231516</v>
      </c>
      <c r="L36" s="110">
        <f>L32-'[1]GT'!AB27</f>
        <v>568564</v>
      </c>
      <c r="M36" s="111"/>
      <c r="N36" s="16"/>
      <c r="O36" s="16"/>
      <c r="P36" s="16"/>
      <c r="Q36" s="16"/>
      <c r="R36" s="82"/>
      <c r="S36" s="16"/>
      <c r="T36" s="16"/>
      <c r="U36" s="16"/>
    </row>
    <row r="37" spans="1:21" ht="12.75">
      <c r="A37" s="32"/>
      <c r="B37" s="33"/>
      <c r="C37" s="32"/>
      <c r="D37" s="16"/>
      <c r="E37" s="16"/>
      <c r="F37" s="16"/>
      <c r="G37" s="16"/>
      <c r="H37" s="16"/>
      <c r="I37" s="16"/>
      <c r="J37" s="8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32"/>
      <c r="B38" s="33"/>
      <c r="C38" s="32"/>
      <c r="D38" s="16"/>
      <c r="E38" s="16"/>
      <c r="F38" s="16"/>
      <c r="G38" s="16"/>
      <c r="H38" s="16"/>
      <c r="I38" s="16"/>
      <c r="J38" s="8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32"/>
      <c r="B39" s="33"/>
      <c r="C39" s="3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32"/>
      <c r="B40" s="33"/>
      <c r="C40" s="3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/>
      <c r="B41" s="33"/>
      <c r="C41" s="3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32"/>
      <c r="B42" s="33"/>
      <c r="C42" s="3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32"/>
      <c r="B43" s="33"/>
      <c r="C43" s="3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32"/>
      <c r="B44" s="33"/>
      <c r="C44" s="3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32"/>
      <c r="B45" s="33"/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2"/>
      <c r="B46" s="33"/>
      <c r="C46" s="3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32"/>
      <c r="B47" s="33"/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10:14" ht="12.75"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13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68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30</v>
      </c>
      <c r="C9" s="23" t="s">
        <v>583</v>
      </c>
      <c r="D9" s="85">
        <f>'[10]KZN000'!$N$53</f>
        <v>14288394</v>
      </c>
      <c r="E9" s="85">
        <f>'[10]KZN000'!$N$54</f>
        <v>5929687</v>
      </c>
      <c r="F9" s="63">
        <f>$D9+$E9</f>
        <v>20218081</v>
      </c>
      <c r="G9" s="87">
        <f>'[10]KZN000'!$O$53</f>
        <v>14773621</v>
      </c>
      <c r="H9" s="85">
        <f>'[10]KZN000'!$O$54</f>
        <v>5929687</v>
      </c>
      <c r="I9" s="58">
        <f>$G9+$H9</f>
        <v>20703308</v>
      </c>
      <c r="J9" s="86">
        <f>'[11]KZN000'!$M$52</f>
        <v>13376853</v>
      </c>
      <c r="K9" s="87">
        <f>'[11]KZN000'!$M$53</f>
        <v>6303048</v>
      </c>
      <c r="L9" s="52">
        <f>$J9+$K9</f>
        <v>19679901</v>
      </c>
      <c r="M9" s="53">
        <f>IF($I9=0,0,$L9/$I9)</f>
        <v>0.9505679478854298</v>
      </c>
      <c r="N9" s="87"/>
      <c r="O9" s="85"/>
      <c r="P9" s="52">
        <f>$N9+$O9</f>
        <v>0</v>
      </c>
      <c r="Q9" s="53">
        <f>IF($P9=0,0,$P9/$I9)</f>
        <v>0</v>
      </c>
      <c r="R9" s="85">
        <f>'[10]KZN000'!$P$53</f>
        <v>14489373</v>
      </c>
      <c r="S9" s="85">
        <f>'[10]KZN000'!$P$54</f>
        <v>5827672</v>
      </c>
      <c r="T9" s="52">
        <f>$R9+$S9</f>
        <v>20317045</v>
      </c>
      <c r="U9" s="53">
        <f>IF($I9=0,0,$T9/$I9)</f>
        <v>0.9813429332162763</v>
      </c>
    </row>
    <row r="10" spans="1:21" ht="16.5">
      <c r="A10" s="24"/>
      <c r="B10" s="28"/>
      <c r="C10" s="24"/>
      <c r="D10" s="54">
        <f>D9</f>
        <v>14288394</v>
      </c>
      <c r="E10" s="54">
        <f>E9</f>
        <v>5929687</v>
      </c>
      <c r="F10" s="98">
        <f aca="true" t="shared" si="0" ref="F10:F46">$D10+$E10</f>
        <v>20218081</v>
      </c>
      <c r="G10" s="61">
        <f>G9</f>
        <v>14773621</v>
      </c>
      <c r="H10" s="54">
        <f>H9</f>
        <v>5929687</v>
      </c>
      <c r="I10" s="59">
        <f aca="true" t="shared" si="1" ref="I10:I46">$G10+$H10</f>
        <v>20703308</v>
      </c>
      <c r="J10" s="64">
        <f>J9</f>
        <v>13376853</v>
      </c>
      <c r="K10" s="61">
        <f>K9</f>
        <v>6303048</v>
      </c>
      <c r="L10" s="54">
        <f aca="true" t="shared" si="2" ref="L10:L82">$J10+$K10</f>
        <v>19679901</v>
      </c>
      <c r="M10" s="55">
        <f>IF($I10=0,0,$L10/$I10)</f>
        <v>0.9505679478854298</v>
      </c>
      <c r="N10" s="61">
        <f>N9</f>
        <v>0</v>
      </c>
      <c r="O10" s="54">
        <f>O9</f>
        <v>0</v>
      </c>
      <c r="P10" s="54">
        <f aca="true" t="shared" si="3" ref="P10:P46">$N10+$O10</f>
        <v>0</v>
      </c>
      <c r="Q10" s="55">
        <f aca="true" t="shared" si="4" ref="Q10:Q46">IF($P10=0,0,$P10/$I10)</f>
        <v>0</v>
      </c>
      <c r="R10" s="54">
        <f>R9</f>
        <v>14489373</v>
      </c>
      <c r="S10" s="54">
        <f>S9</f>
        <v>5827672</v>
      </c>
      <c r="T10" s="54">
        <f>$R10+$S10</f>
        <v>20317045</v>
      </c>
      <c r="U10" s="55">
        <f>IF($I10=0,0,$T10/$I10)</f>
        <v>0.9813429332162763</v>
      </c>
    </row>
    <row r="11" spans="1:21" ht="16.5">
      <c r="A11" s="24"/>
      <c r="B11" s="28"/>
      <c r="C11" s="24"/>
      <c r="D11" s="54"/>
      <c r="E11" s="54"/>
      <c r="F11" s="98"/>
      <c r="G11" s="61"/>
      <c r="H11" s="54"/>
      <c r="I11" s="59"/>
      <c r="J11" s="64"/>
      <c r="K11" s="61"/>
      <c r="L11" s="54"/>
      <c r="M11" s="55"/>
      <c r="N11" s="61"/>
      <c r="O11" s="54"/>
      <c r="P11" s="54"/>
      <c r="Q11" s="55"/>
      <c r="R11" s="54"/>
      <c r="S11" s="54"/>
      <c r="T11" s="54"/>
      <c r="U11" s="55"/>
    </row>
    <row r="12" spans="1:21" ht="12.75">
      <c r="A12" s="23" t="s">
        <v>34</v>
      </c>
      <c r="B12" s="27" t="s">
        <v>192</v>
      </c>
      <c r="C12" s="23" t="s">
        <v>587</v>
      </c>
      <c r="D12" s="85">
        <f>'[10]KZN211'!$N$53</f>
        <v>24857</v>
      </c>
      <c r="E12" s="85">
        <f>'[10]KZN211'!$N$54</f>
        <v>20467</v>
      </c>
      <c r="F12" s="63">
        <f t="shared" si="0"/>
        <v>45324</v>
      </c>
      <c r="G12" s="87">
        <f>'[10]KZN211'!$O$53</f>
        <v>24857</v>
      </c>
      <c r="H12" s="85">
        <f>'[10]KZN211'!$O$54</f>
        <v>20467</v>
      </c>
      <c r="I12" s="58">
        <f t="shared" si="1"/>
        <v>45324</v>
      </c>
      <c r="J12" s="86">
        <f>'[11]KZN211'!$M$52</f>
        <v>21971</v>
      </c>
      <c r="K12" s="87">
        <f>'[11]KZN211'!$M$53</f>
        <v>10225</v>
      </c>
      <c r="L12" s="52">
        <f t="shared" si="2"/>
        <v>32196</v>
      </c>
      <c r="M12" s="53">
        <f aca="true" t="shared" si="5" ref="M12:M19">IF($I12=0,0,$L12/$I12)</f>
        <v>0.7103521313211544</v>
      </c>
      <c r="N12" s="87"/>
      <c r="O12" s="85"/>
      <c r="P12" s="52">
        <f t="shared" si="3"/>
        <v>0</v>
      </c>
      <c r="Q12" s="53">
        <f t="shared" si="4"/>
        <v>0</v>
      </c>
      <c r="R12" s="85">
        <f>'[10]KZN211'!$P$53</f>
        <v>29411</v>
      </c>
      <c r="S12" s="85">
        <f>'[10]KZN211'!$P$54</f>
        <v>1625</v>
      </c>
      <c r="T12" s="52">
        <f aca="true" t="shared" si="6" ref="T12:T84">$R12+$S12</f>
        <v>31036</v>
      </c>
      <c r="U12" s="53">
        <f aca="true" t="shared" si="7" ref="U12:U19">IF($I12=0,0,$T12/$I12)</f>
        <v>0.684758626776101</v>
      </c>
    </row>
    <row r="13" spans="1:21" ht="12.75">
      <c r="A13" s="23" t="s">
        <v>34</v>
      </c>
      <c r="B13" s="27" t="s">
        <v>193</v>
      </c>
      <c r="C13" s="23" t="s">
        <v>588</v>
      </c>
      <c r="D13" s="85">
        <f>'[10]KZN212'!$N$53</f>
        <v>76244</v>
      </c>
      <c r="E13" s="85">
        <f>'[10]KZN212'!$N$54</f>
        <v>54270</v>
      </c>
      <c r="F13" s="63">
        <f t="shared" si="0"/>
        <v>130514</v>
      </c>
      <c r="G13" s="87">
        <f>'[10]KZN212'!$O$53</f>
        <v>76244</v>
      </c>
      <c r="H13" s="85">
        <f>'[10]KZN212'!$O$54</f>
        <v>54270</v>
      </c>
      <c r="I13" s="58">
        <f t="shared" si="1"/>
        <v>130514</v>
      </c>
      <c r="J13" s="86">
        <f>'[11]KZN212'!$M$52</f>
        <v>42800</v>
      </c>
      <c r="K13" s="87">
        <f>'[11]KZN212'!$M$53</f>
        <v>90113</v>
      </c>
      <c r="L13" s="52">
        <f t="shared" si="2"/>
        <v>132913</v>
      </c>
      <c r="M13" s="53">
        <f t="shared" si="5"/>
        <v>1.0183811698361862</v>
      </c>
      <c r="N13" s="87"/>
      <c r="O13" s="85"/>
      <c r="P13" s="52">
        <f t="shared" si="3"/>
        <v>0</v>
      </c>
      <c r="Q13" s="53">
        <f t="shared" si="4"/>
        <v>0</v>
      </c>
      <c r="R13" s="85">
        <f>'[10]KZN212'!$P$53</f>
        <v>127922.682</v>
      </c>
      <c r="S13" s="85">
        <f>'[10]KZN212'!$P$54</f>
        <v>43712</v>
      </c>
      <c r="T13" s="52">
        <f t="shared" si="6"/>
        <v>171634.682</v>
      </c>
      <c r="U13" s="53">
        <f t="shared" si="7"/>
        <v>1.3150672111804098</v>
      </c>
    </row>
    <row r="14" spans="1:21" ht="12.75">
      <c r="A14" s="23" t="s">
        <v>34</v>
      </c>
      <c r="B14" s="27" t="s">
        <v>194</v>
      </c>
      <c r="C14" s="23" t="s">
        <v>589</v>
      </c>
      <c r="D14" s="85">
        <f>'[10]KZN213'!$N$53</f>
        <v>28944</v>
      </c>
      <c r="E14" s="85">
        <f>'[10]KZN213'!$N$54</f>
        <v>41577</v>
      </c>
      <c r="F14" s="63">
        <f t="shared" si="0"/>
        <v>70521</v>
      </c>
      <c r="G14" s="87">
        <f>'[10]KZN213'!$O$53</f>
        <v>28944</v>
      </c>
      <c r="H14" s="85">
        <f>'[10]KZN213'!$O$54</f>
        <v>41577</v>
      </c>
      <c r="I14" s="58">
        <f t="shared" si="1"/>
        <v>70521</v>
      </c>
      <c r="J14" s="86">
        <f>'[11]KZN213'!$M$52</f>
        <v>51030</v>
      </c>
      <c r="K14" s="87">
        <f>'[11]KZN213'!$M$53</f>
        <v>29443</v>
      </c>
      <c r="L14" s="52">
        <f t="shared" si="2"/>
        <v>80473</v>
      </c>
      <c r="M14" s="53">
        <f t="shared" si="5"/>
        <v>1.1411210844996527</v>
      </c>
      <c r="N14" s="87"/>
      <c r="O14" s="85"/>
      <c r="P14" s="52">
        <f t="shared" si="3"/>
        <v>0</v>
      </c>
      <c r="Q14" s="53">
        <f t="shared" si="4"/>
        <v>0</v>
      </c>
      <c r="R14" s="85">
        <f>'[10]KZN213'!$P$53</f>
        <v>54776</v>
      </c>
      <c r="S14" s="85">
        <f>'[10]KZN213'!$P$54</f>
        <v>26840</v>
      </c>
      <c r="T14" s="52">
        <f t="shared" si="6"/>
        <v>81616</v>
      </c>
      <c r="U14" s="53">
        <f t="shared" si="7"/>
        <v>1.1573290225606556</v>
      </c>
    </row>
    <row r="15" spans="1:21" ht="12.75">
      <c r="A15" s="23" t="s">
        <v>34</v>
      </c>
      <c r="B15" s="27" t="s">
        <v>195</v>
      </c>
      <c r="C15" s="23" t="s">
        <v>590</v>
      </c>
      <c r="D15" s="85">
        <f>'[10]KZN214'!$N$53</f>
        <v>43872</v>
      </c>
      <c r="E15" s="85">
        <f>'[10]KZN214'!$N$54</f>
        <v>25797</v>
      </c>
      <c r="F15" s="63">
        <f t="shared" si="0"/>
        <v>69669</v>
      </c>
      <c r="G15" s="87">
        <f>'[10]KZN214'!$O$53</f>
        <v>43872</v>
      </c>
      <c r="H15" s="85">
        <f>'[10]KZN214'!$O$54</f>
        <v>25797</v>
      </c>
      <c r="I15" s="58">
        <f t="shared" si="1"/>
        <v>69669</v>
      </c>
      <c r="J15" s="86">
        <f>'[11]KZN214'!$M$52</f>
        <v>44623</v>
      </c>
      <c r="K15" s="87">
        <f>'[11]KZN214'!$M$53</f>
        <v>7984</v>
      </c>
      <c r="L15" s="52">
        <f t="shared" si="2"/>
        <v>52607</v>
      </c>
      <c r="M15" s="53">
        <f t="shared" si="5"/>
        <v>0.7550991115130116</v>
      </c>
      <c r="N15" s="87"/>
      <c r="O15" s="85"/>
      <c r="P15" s="52">
        <f t="shared" si="3"/>
        <v>0</v>
      </c>
      <c r="Q15" s="53">
        <f t="shared" si="4"/>
        <v>0</v>
      </c>
      <c r="R15" s="85">
        <f>'[10]KZN214'!$P$53</f>
        <v>51853</v>
      </c>
      <c r="S15" s="85">
        <f>'[10]KZN214'!$P$54</f>
        <v>14257</v>
      </c>
      <c r="T15" s="52">
        <f t="shared" si="6"/>
        <v>66110</v>
      </c>
      <c r="U15" s="53">
        <f t="shared" si="7"/>
        <v>0.9489155865593019</v>
      </c>
    </row>
    <row r="16" spans="1:21" ht="12.75">
      <c r="A16" s="23" t="s">
        <v>34</v>
      </c>
      <c r="B16" s="27" t="s">
        <v>196</v>
      </c>
      <c r="C16" s="23" t="s">
        <v>591</v>
      </c>
      <c r="D16" s="85">
        <f>'[10]KZN215'!$N$53</f>
        <v>18137</v>
      </c>
      <c r="E16" s="85">
        <f>'[10]KZN215'!$N$54</f>
        <v>5840</v>
      </c>
      <c r="F16" s="63">
        <f t="shared" si="0"/>
        <v>23977</v>
      </c>
      <c r="G16" s="87">
        <f>'[10]KZN215'!$O$53</f>
        <v>18137</v>
      </c>
      <c r="H16" s="85">
        <f>'[10]KZN215'!$O$54</f>
        <v>5840</v>
      </c>
      <c r="I16" s="58">
        <f t="shared" si="1"/>
        <v>23977</v>
      </c>
      <c r="J16" s="86">
        <f>'[11]KZN215'!$M$52</f>
        <v>11313</v>
      </c>
      <c r="K16" s="87">
        <f>'[11]KZN215'!$M$53</f>
        <v>6628</v>
      </c>
      <c r="L16" s="52">
        <f t="shared" si="2"/>
        <v>17941</v>
      </c>
      <c r="M16" s="53">
        <f t="shared" si="5"/>
        <v>0.7482587479668015</v>
      </c>
      <c r="N16" s="87"/>
      <c r="O16" s="85"/>
      <c r="P16" s="52">
        <f t="shared" si="3"/>
        <v>0</v>
      </c>
      <c r="Q16" s="53">
        <f t="shared" si="4"/>
        <v>0</v>
      </c>
      <c r="R16" s="85">
        <f>'[10]KZN215'!$P$53</f>
        <v>13251</v>
      </c>
      <c r="S16" s="85">
        <f>'[10]KZN215'!$P$54</f>
        <v>9221</v>
      </c>
      <c r="T16" s="52">
        <f t="shared" si="6"/>
        <v>22472</v>
      </c>
      <c r="U16" s="53">
        <f t="shared" si="7"/>
        <v>0.9372315135338032</v>
      </c>
    </row>
    <row r="17" spans="1:21" ht="12.75">
      <c r="A17" s="23" t="s">
        <v>34</v>
      </c>
      <c r="B17" s="27" t="s">
        <v>197</v>
      </c>
      <c r="C17" s="23" t="s">
        <v>592</v>
      </c>
      <c r="D17" s="85">
        <f>'[10]KZN216'!$N$53</f>
        <v>342922</v>
      </c>
      <c r="E17" s="85">
        <f>'[10]KZN216'!$N$54</f>
        <v>126532</v>
      </c>
      <c r="F17" s="63">
        <f t="shared" si="0"/>
        <v>469454</v>
      </c>
      <c r="G17" s="87">
        <f>'[10]KZN216'!$O$53</f>
        <v>342922</v>
      </c>
      <c r="H17" s="85">
        <f>'[10]KZN216'!$O$54</f>
        <v>126532</v>
      </c>
      <c r="I17" s="58">
        <f t="shared" si="1"/>
        <v>469454</v>
      </c>
      <c r="J17" s="86">
        <f>'[11]KZN216'!$M$52</f>
        <v>308086</v>
      </c>
      <c r="K17" s="87">
        <f>'[11]KZN216'!$M$53</f>
        <v>287666</v>
      </c>
      <c r="L17" s="52">
        <f t="shared" si="2"/>
        <v>595752</v>
      </c>
      <c r="M17" s="53">
        <f t="shared" si="5"/>
        <v>1.269031683615434</v>
      </c>
      <c r="N17" s="87"/>
      <c r="O17" s="85"/>
      <c r="P17" s="52">
        <f t="shared" si="3"/>
        <v>0</v>
      </c>
      <c r="Q17" s="53">
        <f t="shared" si="4"/>
        <v>0</v>
      </c>
      <c r="R17" s="85">
        <f>'[10]KZN216'!$P$53</f>
        <v>380081</v>
      </c>
      <c r="S17" s="85">
        <f>'[10]KZN216'!$P$54</f>
        <v>71828</v>
      </c>
      <c r="T17" s="52">
        <f t="shared" si="6"/>
        <v>451909</v>
      </c>
      <c r="U17" s="53">
        <f t="shared" si="7"/>
        <v>0.962626796235627</v>
      </c>
    </row>
    <row r="18" spans="1:21" ht="12.75">
      <c r="A18" s="23" t="s">
        <v>53</v>
      </c>
      <c r="B18" s="27" t="s">
        <v>198</v>
      </c>
      <c r="C18" s="23" t="s">
        <v>199</v>
      </c>
      <c r="D18" s="85">
        <f>'[10]DC21'!$N$53</f>
        <v>452333</v>
      </c>
      <c r="E18" s="85">
        <f>'[10]DC21'!$N$54</f>
        <v>409247</v>
      </c>
      <c r="F18" s="63">
        <f t="shared" si="0"/>
        <v>861580</v>
      </c>
      <c r="G18" s="87">
        <f>'[10]DC21'!$O$53</f>
        <v>452333</v>
      </c>
      <c r="H18" s="85">
        <f>'[10]DC21'!$O$54</f>
        <v>409247</v>
      </c>
      <c r="I18" s="58">
        <f t="shared" si="1"/>
        <v>861580</v>
      </c>
      <c r="J18" s="86">
        <f>'[11]DC21'!$M$52</f>
        <v>478972</v>
      </c>
      <c r="K18" s="87">
        <f>'[11]DC21'!$M$53</f>
        <v>204042</v>
      </c>
      <c r="L18" s="52">
        <f t="shared" si="2"/>
        <v>683014</v>
      </c>
      <c r="M18" s="53">
        <f t="shared" si="5"/>
        <v>0.7927458854662365</v>
      </c>
      <c r="N18" s="87"/>
      <c r="O18" s="85"/>
      <c r="P18" s="52">
        <f t="shared" si="3"/>
        <v>0</v>
      </c>
      <c r="Q18" s="53">
        <f t="shared" si="4"/>
        <v>0</v>
      </c>
      <c r="R18" s="85">
        <f>'[10]DC21'!$P$53</f>
        <v>641724</v>
      </c>
      <c r="S18" s="85">
        <f>'[10]DC21'!$P$54</f>
        <v>232797</v>
      </c>
      <c r="T18" s="52">
        <f t="shared" si="6"/>
        <v>874521</v>
      </c>
      <c r="U18" s="53">
        <f t="shared" si="7"/>
        <v>1.0150200793890294</v>
      </c>
    </row>
    <row r="19" spans="1:21" ht="16.5">
      <c r="A19" s="24"/>
      <c r="B19" s="80" t="s">
        <v>525</v>
      </c>
      <c r="C19" s="24"/>
      <c r="D19" s="54">
        <f>SUM(D12:D18)</f>
        <v>987309</v>
      </c>
      <c r="E19" s="54">
        <f>SUM(E12:E18)</f>
        <v>683730</v>
      </c>
      <c r="F19" s="98">
        <f t="shared" si="0"/>
        <v>1671039</v>
      </c>
      <c r="G19" s="61">
        <f>SUM(G12:G18)</f>
        <v>987309</v>
      </c>
      <c r="H19" s="54">
        <f>SUM(H12:H18)</f>
        <v>683730</v>
      </c>
      <c r="I19" s="59">
        <f t="shared" si="1"/>
        <v>1671039</v>
      </c>
      <c r="J19" s="64">
        <f>SUM(J12:J18)</f>
        <v>958795</v>
      </c>
      <c r="K19" s="61">
        <f>SUM(K12:K18)</f>
        <v>636101</v>
      </c>
      <c r="L19" s="54">
        <f t="shared" si="2"/>
        <v>1594896</v>
      </c>
      <c r="M19" s="55">
        <f t="shared" si="5"/>
        <v>0.9544337385303395</v>
      </c>
      <c r="N19" s="61">
        <f>SUM(N12:N18)</f>
        <v>0</v>
      </c>
      <c r="O19" s="54">
        <f>SUM(O12:O18)</f>
        <v>0</v>
      </c>
      <c r="P19" s="54">
        <f t="shared" si="3"/>
        <v>0</v>
      </c>
      <c r="Q19" s="55">
        <f t="shared" si="4"/>
        <v>0</v>
      </c>
      <c r="R19" s="54">
        <f>SUM(R12:R18)</f>
        <v>1299018.682</v>
      </c>
      <c r="S19" s="54">
        <f>SUM(S12:S18)</f>
        <v>400280</v>
      </c>
      <c r="T19" s="54">
        <f t="shared" si="6"/>
        <v>1699298.682</v>
      </c>
      <c r="U19" s="55">
        <f t="shared" si="7"/>
        <v>1.0169114437185487</v>
      </c>
    </row>
    <row r="20" spans="1:21" ht="16.5">
      <c r="A20" s="24"/>
      <c r="B20" s="28"/>
      <c r="C20" s="24"/>
      <c r="D20" s="54"/>
      <c r="E20" s="54"/>
      <c r="F20" s="98"/>
      <c r="G20" s="61"/>
      <c r="H20" s="54"/>
      <c r="I20" s="59"/>
      <c r="J20" s="64"/>
      <c r="K20" s="61"/>
      <c r="L20" s="54"/>
      <c r="M20" s="55"/>
      <c r="N20" s="61"/>
      <c r="O20" s="54"/>
      <c r="P20" s="54"/>
      <c r="Q20" s="55"/>
      <c r="R20" s="54"/>
      <c r="S20" s="54"/>
      <c r="T20" s="54"/>
      <c r="U20" s="55"/>
    </row>
    <row r="21" spans="1:21" ht="12.75">
      <c r="A21" s="23" t="s">
        <v>34</v>
      </c>
      <c r="B21" s="27" t="s">
        <v>200</v>
      </c>
      <c r="C21" s="23" t="s">
        <v>593</v>
      </c>
      <c r="D21" s="85">
        <f>'[10]KZN221'!$N$53</f>
        <v>59553</v>
      </c>
      <c r="E21" s="85">
        <f>'[10]KZN221'!$N$54</f>
        <v>39778</v>
      </c>
      <c r="F21" s="63">
        <f t="shared" si="0"/>
        <v>99331</v>
      </c>
      <c r="G21" s="87">
        <f>'[10]KZN221'!$O$53</f>
        <v>59553</v>
      </c>
      <c r="H21" s="85">
        <f>'[10]KZN221'!$O$54</f>
        <v>39778</v>
      </c>
      <c r="I21" s="58">
        <f t="shared" si="1"/>
        <v>99331</v>
      </c>
      <c r="J21" s="86">
        <f>'[11]KZN221'!$M$52</f>
        <v>61382</v>
      </c>
      <c r="K21" s="87">
        <f>'[11]KZN221'!$M$53</f>
        <v>13633</v>
      </c>
      <c r="L21" s="52">
        <f t="shared" si="2"/>
        <v>75015</v>
      </c>
      <c r="M21" s="53">
        <f aca="true" t="shared" si="8" ref="M21:M29">IF($I21=0,0,$L21/$I21)</f>
        <v>0.7552023034098116</v>
      </c>
      <c r="N21" s="87"/>
      <c r="O21" s="85"/>
      <c r="P21" s="52">
        <f t="shared" si="3"/>
        <v>0</v>
      </c>
      <c r="Q21" s="53">
        <f t="shared" si="4"/>
        <v>0</v>
      </c>
      <c r="R21" s="85">
        <f>'[10]KZN221'!$P$53</f>
        <v>47745</v>
      </c>
      <c r="S21" s="85">
        <f>'[10]KZN221'!$P$54</f>
        <v>14176</v>
      </c>
      <c r="T21" s="52">
        <f t="shared" si="6"/>
        <v>61921</v>
      </c>
      <c r="U21" s="53">
        <f aca="true" t="shared" si="9" ref="U21:U29">IF($I21=0,0,$T21/$I21)</f>
        <v>0.6233804149761907</v>
      </c>
    </row>
    <row r="22" spans="1:21" ht="12.75">
      <c r="A22" s="23" t="s">
        <v>34</v>
      </c>
      <c r="B22" s="27" t="s">
        <v>201</v>
      </c>
      <c r="C22" s="23" t="s">
        <v>594</v>
      </c>
      <c r="D22" s="85">
        <f>'[10]KZN222'!$N$53</f>
        <v>211795</v>
      </c>
      <c r="E22" s="85">
        <f>'[10]KZN222'!$N$54</f>
        <v>65979</v>
      </c>
      <c r="F22" s="63">
        <f t="shared" si="0"/>
        <v>277774</v>
      </c>
      <c r="G22" s="87">
        <f>'[10]KZN222'!$O$53</f>
        <v>214754</v>
      </c>
      <c r="H22" s="85">
        <f>'[10]KZN222'!$O$54</f>
        <v>65979</v>
      </c>
      <c r="I22" s="58">
        <f t="shared" si="1"/>
        <v>280733</v>
      </c>
      <c r="J22" s="86">
        <f>'[11]KZN222'!$M$52</f>
        <v>150097</v>
      </c>
      <c r="K22" s="87">
        <f>'[11]KZN222'!$M$53</f>
        <v>26117</v>
      </c>
      <c r="L22" s="52">
        <f t="shared" si="2"/>
        <v>176214</v>
      </c>
      <c r="M22" s="53">
        <f t="shared" si="8"/>
        <v>0.6276925049780396</v>
      </c>
      <c r="N22" s="87"/>
      <c r="O22" s="85"/>
      <c r="P22" s="52">
        <f t="shared" si="3"/>
        <v>0</v>
      </c>
      <c r="Q22" s="53">
        <f t="shared" si="4"/>
        <v>0</v>
      </c>
      <c r="R22" s="85">
        <f>'[10]KZN222'!$P$53</f>
        <v>161279</v>
      </c>
      <c r="S22" s="85">
        <f>'[10]KZN222'!$P$54</f>
        <v>26390</v>
      </c>
      <c r="T22" s="52">
        <f t="shared" si="6"/>
        <v>187669</v>
      </c>
      <c r="U22" s="53">
        <f t="shared" si="9"/>
        <v>0.6684964004944199</v>
      </c>
    </row>
    <row r="23" spans="1:21" ht="12.75">
      <c r="A23" s="23" t="s">
        <v>34</v>
      </c>
      <c r="B23" s="27" t="s">
        <v>202</v>
      </c>
      <c r="C23" s="23" t="s">
        <v>595</v>
      </c>
      <c r="D23" s="85">
        <f>'[10]KZN223'!$N$53</f>
        <v>56161</v>
      </c>
      <c r="E23" s="85">
        <f>'[10]KZN223'!$N$54</f>
        <v>17376</v>
      </c>
      <c r="F23" s="63">
        <f t="shared" si="0"/>
        <v>73537</v>
      </c>
      <c r="G23" s="87">
        <f>'[10]KZN223'!$O$53</f>
        <v>56161</v>
      </c>
      <c r="H23" s="85">
        <f>'[10]KZN223'!$O$54</f>
        <v>17376</v>
      </c>
      <c r="I23" s="58">
        <f t="shared" si="1"/>
        <v>73537</v>
      </c>
      <c r="J23" s="86">
        <f>'[11]KZN223'!$M$52</f>
        <v>29368</v>
      </c>
      <c r="K23" s="87">
        <f>'[11]KZN223'!$M$53</f>
        <v>16311</v>
      </c>
      <c r="L23" s="52">
        <f t="shared" si="2"/>
        <v>45679</v>
      </c>
      <c r="M23" s="53">
        <f t="shared" si="8"/>
        <v>0.6211702952255327</v>
      </c>
      <c r="N23" s="87"/>
      <c r="O23" s="85"/>
      <c r="P23" s="52">
        <f t="shared" si="3"/>
        <v>0</v>
      </c>
      <c r="Q23" s="53">
        <f t="shared" si="4"/>
        <v>0</v>
      </c>
      <c r="R23" s="85">
        <f>'[10]KZN223'!$P$53</f>
        <v>44794</v>
      </c>
      <c r="S23" s="85">
        <f>'[10]KZN223'!$P$54</f>
        <v>18133</v>
      </c>
      <c r="T23" s="52">
        <f t="shared" si="6"/>
        <v>62927</v>
      </c>
      <c r="U23" s="53">
        <f t="shared" si="9"/>
        <v>0.8557188898105715</v>
      </c>
    </row>
    <row r="24" spans="1:21" ht="12.75">
      <c r="A24" s="23" t="s">
        <v>34</v>
      </c>
      <c r="B24" s="27" t="s">
        <v>203</v>
      </c>
      <c r="C24" s="23" t="s">
        <v>596</v>
      </c>
      <c r="D24" s="85">
        <f>'[10]KZN224'!$N$53</f>
        <v>17891</v>
      </c>
      <c r="E24" s="85">
        <f>'[10]KZN224'!$N$54</f>
        <v>4464</v>
      </c>
      <c r="F24" s="63">
        <f t="shared" si="0"/>
        <v>22355</v>
      </c>
      <c r="G24" s="87">
        <f>'[10]KZN224'!$O$53</f>
        <v>17891</v>
      </c>
      <c r="H24" s="85">
        <f>'[10]KZN224'!$O$54</f>
        <v>4464</v>
      </c>
      <c r="I24" s="58">
        <f t="shared" si="1"/>
        <v>22355</v>
      </c>
      <c r="J24" s="86">
        <f>'[11]KZN224'!$M$52</f>
        <v>18086</v>
      </c>
      <c r="K24" s="87">
        <f>'[11]KZN224'!$M$53</f>
        <v>1313</v>
      </c>
      <c r="L24" s="52">
        <f t="shared" si="2"/>
        <v>19399</v>
      </c>
      <c r="M24" s="53">
        <f t="shared" si="8"/>
        <v>0.8677700738089913</v>
      </c>
      <c r="N24" s="87"/>
      <c r="O24" s="85"/>
      <c r="P24" s="52">
        <f t="shared" si="3"/>
        <v>0</v>
      </c>
      <c r="Q24" s="53">
        <f t="shared" si="4"/>
        <v>0</v>
      </c>
      <c r="R24" s="85">
        <f>'[10]KZN224'!$P$53</f>
        <v>8281</v>
      </c>
      <c r="S24" s="85">
        <f>'[10]KZN224'!$P$54</f>
        <v>2139</v>
      </c>
      <c r="T24" s="52">
        <f t="shared" si="6"/>
        <v>10420</v>
      </c>
      <c r="U24" s="53">
        <f t="shared" si="9"/>
        <v>0.4661149630955044</v>
      </c>
    </row>
    <row r="25" spans="1:21" ht="12.75">
      <c r="A25" s="23" t="s">
        <v>34</v>
      </c>
      <c r="B25" s="27" t="s">
        <v>204</v>
      </c>
      <c r="C25" s="23" t="s">
        <v>597</v>
      </c>
      <c r="D25" s="85">
        <f>'[10]KZN225'!$N$53</f>
        <v>1897364</v>
      </c>
      <c r="E25" s="85">
        <f>'[10]KZN225'!$N$54</f>
        <v>236817</v>
      </c>
      <c r="F25" s="63">
        <f t="shared" si="0"/>
        <v>2134181</v>
      </c>
      <c r="G25" s="87">
        <f>'[10]KZN225'!$O$53</f>
        <v>1943112</v>
      </c>
      <c r="H25" s="85">
        <f>'[10]KZN225'!$O$54</f>
        <v>323302</v>
      </c>
      <c r="I25" s="58">
        <f t="shared" si="1"/>
        <v>2266414</v>
      </c>
      <c r="J25" s="86">
        <f>'[11]KZN225'!$M$52</f>
        <v>1743104</v>
      </c>
      <c r="K25" s="87">
        <f>'[11]KZN225'!$M$53</f>
        <v>199709</v>
      </c>
      <c r="L25" s="52">
        <f t="shared" si="2"/>
        <v>1942813</v>
      </c>
      <c r="M25" s="53">
        <f t="shared" si="8"/>
        <v>0.8572189370521008</v>
      </c>
      <c r="N25" s="87"/>
      <c r="O25" s="85"/>
      <c r="P25" s="52">
        <f t="shared" si="3"/>
        <v>0</v>
      </c>
      <c r="Q25" s="53">
        <f t="shared" si="4"/>
        <v>0</v>
      </c>
      <c r="R25" s="85">
        <f>'[10]KZN225'!$P$53</f>
        <v>2087027</v>
      </c>
      <c r="S25" s="85">
        <f>'[10]KZN225'!$P$54</f>
        <v>298093</v>
      </c>
      <c r="T25" s="52">
        <f t="shared" si="6"/>
        <v>2385120</v>
      </c>
      <c r="U25" s="53">
        <f t="shared" si="9"/>
        <v>1.0523761325159482</v>
      </c>
    </row>
    <row r="26" spans="1:21" ht="12.75">
      <c r="A26" s="23" t="s">
        <v>34</v>
      </c>
      <c r="B26" s="27" t="s">
        <v>205</v>
      </c>
      <c r="C26" s="23" t="s">
        <v>598</v>
      </c>
      <c r="D26" s="85">
        <f>'[10]KZN226'!$N$53</f>
        <v>29780</v>
      </c>
      <c r="E26" s="85">
        <f>'[10]KZN226'!$N$54</f>
        <v>9708</v>
      </c>
      <c r="F26" s="63">
        <f t="shared" si="0"/>
        <v>39488</v>
      </c>
      <c r="G26" s="87">
        <f>'[10]KZN226'!$O$53</f>
        <v>29780</v>
      </c>
      <c r="H26" s="85">
        <f>'[10]KZN226'!$O$54</f>
        <v>9708</v>
      </c>
      <c r="I26" s="58">
        <f t="shared" si="1"/>
        <v>39488</v>
      </c>
      <c r="J26" s="86">
        <f>'[11]KZN226'!$M$52</f>
        <v>170657</v>
      </c>
      <c r="K26" s="87">
        <f>'[11]KZN226'!$M$53</f>
        <v>5719</v>
      </c>
      <c r="L26" s="52">
        <f t="shared" si="2"/>
        <v>176376</v>
      </c>
      <c r="M26" s="53">
        <f t="shared" si="8"/>
        <v>4.466572123176661</v>
      </c>
      <c r="N26" s="87"/>
      <c r="O26" s="85"/>
      <c r="P26" s="52">
        <f t="shared" si="3"/>
        <v>0</v>
      </c>
      <c r="Q26" s="53">
        <f t="shared" si="4"/>
        <v>0</v>
      </c>
      <c r="R26" s="85">
        <f>'[10]KZN226'!$P$53</f>
        <v>26127</v>
      </c>
      <c r="S26" s="85">
        <f>'[10]KZN226'!$P$54</f>
        <v>0</v>
      </c>
      <c r="T26" s="52">
        <f t="shared" si="6"/>
        <v>26127</v>
      </c>
      <c r="U26" s="53">
        <f t="shared" si="9"/>
        <v>0.6616440437601296</v>
      </c>
    </row>
    <row r="27" spans="1:21" ht="12.75">
      <c r="A27" s="23" t="s">
        <v>34</v>
      </c>
      <c r="B27" s="27" t="s">
        <v>206</v>
      </c>
      <c r="C27" s="23" t="s">
        <v>599</v>
      </c>
      <c r="D27" s="85">
        <f>'[10]KZN227'!$N$53</f>
        <v>34503</v>
      </c>
      <c r="E27" s="85">
        <f>'[10]KZN227'!$N$54</f>
        <v>14291</v>
      </c>
      <c r="F27" s="63">
        <f t="shared" si="0"/>
        <v>48794</v>
      </c>
      <c r="G27" s="87">
        <f>'[10]KZN227'!$O$53</f>
        <v>30277</v>
      </c>
      <c r="H27" s="85">
        <f>'[10]KZN227'!$O$54</f>
        <v>9168</v>
      </c>
      <c r="I27" s="58">
        <f t="shared" si="1"/>
        <v>39445</v>
      </c>
      <c r="J27" s="86">
        <f>'[11]KZN227'!$M$52</f>
        <v>26996</v>
      </c>
      <c r="K27" s="87">
        <f>'[11]KZN227'!$M$53</f>
        <v>5723</v>
      </c>
      <c r="L27" s="52">
        <f t="shared" si="2"/>
        <v>32719</v>
      </c>
      <c r="M27" s="53">
        <f t="shared" si="8"/>
        <v>0.8294840917733554</v>
      </c>
      <c r="N27" s="87"/>
      <c r="O27" s="85"/>
      <c r="P27" s="52">
        <f t="shared" si="3"/>
        <v>0</v>
      </c>
      <c r="Q27" s="53">
        <f t="shared" si="4"/>
        <v>0</v>
      </c>
      <c r="R27" s="85">
        <f>'[10]KZN227'!$P$53</f>
        <v>30989</v>
      </c>
      <c r="S27" s="85">
        <f>'[10]KZN227'!$P$54</f>
        <v>5737</v>
      </c>
      <c r="T27" s="52">
        <f t="shared" si="6"/>
        <v>36726</v>
      </c>
      <c r="U27" s="53">
        <f t="shared" si="9"/>
        <v>0.9310685764989225</v>
      </c>
    </row>
    <row r="28" spans="1:21" ht="12.75">
      <c r="A28" s="23" t="s">
        <v>53</v>
      </c>
      <c r="B28" s="27" t="s">
        <v>207</v>
      </c>
      <c r="C28" s="23" t="s">
        <v>208</v>
      </c>
      <c r="D28" s="85">
        <f>'[10]DC22'!$N$53</f>
        <v>225700</v>
      </c>
      <c r="E28" s="85">
        <f>'[10]DC22'!$N$54</f>
        <v>133415</v>
      </c>
      <c r="F28" s="63">
        <f t="shared" si="0"/>
        <v>359115</v>
      </c>
      <c r="G28" s="87">
        <f>'[10]DC22'!$O$53</f>
        <v>225700</v>
      </c>
      <c r="H28" s="85">
        <f>'[10]DC22'!$O$54</f>
        <v>133415</v>
      </c>
      <c r="I28" s="58">
        <f t="shared" si="1"/>
        <v>359115</v>
      </c>
      <c r="J28" s="86">
        <f>'[11]DC22'!$M$52</f>
        <v>226358</v>
      </c>
      <c r="K28" s="87">
        <f>'[11]DC22'!$M$53</f>
        <v>102151</v>
      </c>
      <c r="L28" s="52">
        <f t="shared" si="2"/>
        <v>328509</v>
      </c>
      <c r="M28" s="53">
        <f t="shared" si="8"/>
        <v>0.9147738189716386</v>
      </c>
      <c r="N28" s="87"/>
      <c r="O28" s="85"/>
      <c r="P28" s="52">
        <f t="shared" si="3"/>
        <v>0</v>
      </c>
      <c r="Q28" s="53">
        <f t="shared" si="4"/>
        <v>0</v>
      </c>
      <c r="R28" s="85">
        <f>'[10]DC22'!$P$53</f>
        <v>343980</v>
      </c>
      <c r="S28" s="85">
        <f>'[10]DC22'!$P$54</f>
        <v>70982</v>
      </c>
      <c r="T28" s="52">
        <f t="shared" si="6"/>
        <v>414962</v>
      </c>
      <c r="U28" s="53">
        <f t="shared" si="9"/>
        <v>1.1555128579981344</v>
      </c>
    </row>
    <row r="29" spans="1:21" ht="16.5">
      <c r="A29" s="24"/>
      <c r="B29" s="80" t="s">
        <v>526</v>
      </c>
      <c r="C29" s="24"/>
      <c r="D29" s="54">
        <f>SUM(D21:D28)</f>
        <v>2532747</v>
      </c>
      <c r="E29" s="54">
        <f>SUM(E21:E28)</f>
        <v>521828</v>
      </c>
      <c r="F29" s="98">
        <f t="shared" si="0"/>
        <v>3054575</v>
      </c>
      <c r="G29" s="61">
        <f>SUM(G21:G28)</f>
        <v>2577228</v>
      </c>
      <c r="H29" s="54">
        <f>SUM(H21:H28)</f>
        <v>603190</v>
      </c>
      <c r="I29" s="59">
        <f t="shared" si="1"/>
        <v>3180418</v>
      </c>
      <c r="J29" s="64">
        <f>SUM(J21:J28)</f>
        <v>2426048</v>
      </c>
      <c r="K29" s="61">
        <f>SUM(K21:K28)</f>
        <v>370676</v>
      </c>
      <c r="L29" s="54">
        <f t="shared" si="2"/>
        <v>2796724</v>
      </c>
      <c r="M29" s="55">
        <f t="shared" si="8"/>
        <v>0.8793573674906884</v>
      </c>
      <c r="N29" s="61">
        <f>SUM(N21:N28)</f>
        <v>0</v>
      </c>
      <c r="O29" s="54">
        <f>SUM(O21:O28)</f>
        <v>0</v>
      </c>
      <c r="P29" s="54">
        <f t="shared" si="3"/>
        <v>0</v>
      </c>
      <c r="Q29" s="55">
        <f t="shared" si="4"/>
        <v>0</v>
      </c>
      <c r="R29" s="54">
        <f>SUM(R21:R28)</f>
        <v>2750222</v>
      </c>
      <c r="S29" s="54">
        <f>SUM(S21:S28)</f>
        <v>435650</v>
      </c>
      <c r="T29" s="54">
        <f t="shared" si="6"/>
        <v>3185872</v>
      </c>
      <c r="U29" s="55">
        <f t="shared" si="9"/>
        <v>1.0017148689260342</v>
      </c>
    </row>
    <row r="30" spans="1:21" ht="16.5">
      <c r="A30" s="24"/>
      <c r="B30" s="28"/>
      <c r="C30" s="24"/>
      <c r="D30" s="54"/>
      <c r="E30" s="54"/>
      <c r="F30" s="98"/>
      <c r="G30" s="61"/>
      <c r="H30" s="54"/>
      <c r="I30" s="59"/>
      <c r="J30" s="64"/>
      <c r="K30" s="61"/>
      <c r="L30" s="54"/>
      <c r="M30" s="55"/>
      <c r="N30" s="61"/>
      <c r="O30" s="54"/>
      <c r="P30" s="54"/>
      <c r="Q30" s="55"/>
      <c r="R30" s="54"/>
      <c r="S30" s="54"/>
      <c r="T30" s="54"/>
      <c r="U30" s="55"/>
    </row>
    <row r="31" spans="1:21" ht="12.75">
      <c r="A31" s="23" t="s">
        <v>34</v>
      </c>
      <c r="B31" s="27" t="s">
        <v>209</v>
      </c>
      <c r="C31" s="23" t="s">
        <v>600</v>
      </c>
      <c r="D31" s="85">
        <f>'[10]KZN232'!$N$53</f>
        <v>265114</v>
      </c>
      <c r="E31" s="85">
        <f>'[10]KZN232'!$N$54</f>
        <v>61650</v>
      </c>
      <c r="F31" s="63">
        <f t="shared" si="0"/>
        <v>326764</v>
      </c>
      <c r="G31" s="87">
        <f>'[10]KZN232'!$O$53</f>
        <v>280043</v>
      </c>
      <c r="H31" s="85">
        <f>'[10]KZN232'!$O$54</f>
        <v>63653</v>
      </c>
      <c r="I31" s="58">
        <f t="shared" si="1"/>
        <v>343696</v>
      </c>
      <c r="J31" s="86">
        <f>'[11]KZN232'!$M$52</f>
        <v>213808</v>
      </c>
      <c r="K31" s="87">
        <f>'[11]KZN232'!$M$53</f>
        <v>54733</v>
      </c>
      <c r="L31" s="52">
        <f t="shared" si="2"/>
        <v>268541</v>
      </c>
      <c r="M31" s="53">
        <f aca="true" t="shared" si="10" ref="M31:M37">IF($I31=0,0,$L31/$I31)</f>
        <v>0.7813329221172198</v>
      </c>
      <c r="N31" s="87"/>
      <c r="O31" s="85"/>
      <c r="P31" s="52">
        <f t="shared" si="3"/>
        <v>0</v>
      </c>
      <c r="Q31" s="53">
        <f t="shared" si="4"/>
        <v>0</v>
      </c>
      <c r="R31" s="85">
        <f>'[10]KZN232'!$P$53</f>
        <v>308417</v>
      </c>
      <c r="S31" s="85">
        <f>'[10]KZN232'!$P$54</f>
        <v>50759</v>
      </c>
      <c r="T31" s="52">
        <f t="shared" si="6"/>
        <v>359176</v>
      </c>
      <c r="U31" s="53">
        <f aca="true" t="shared" si="11" ref="U31:U37">IF($I31=0,0,$T31/$I31)</f>
        <v>1.0450398026162655</v>
      </c>
    </row>
    <row r="32" spans="1:21" ht="12.75">
      <c r="A32" s="23" t="s">
        <v>34</v>
      </c>
      <c r="B32" s="27" t="s">
        <v>210</v>
      </c>
      <c r="C32" s="23" t="s">
        <v>601</v>
      </c>
      <c r="D32" s="85">
        <f>'[10]KZN233'!$N$53</f>
        <v>26978</v>
      </c>
      <c r="E32" s="85">
        <f>'[10]KZN233'!$N$54</f>
        <v>9133</v>
      </c>
      <c r="F32" s="63">
        <f t="shared" si="0"/>
        <v>36111</v>
      </c>
      <c r="G32" s="87">
        <f>'[10]KZN233'!$O$53</f>
        <v>26978</v>
      </c>
      <c r="H32" s="85">
        <f>'[10]KZN233'!$O$54</f>
        <v>9133</v>
      </c>
      <c r="I32" s="58">
        <f t="shared" si="1"/>
        <v>36111</v>
      </c>
      <c r="J32" s="86">
        <f>'[11]KZN233'!$M$52</f>
        <v>60095</v>
      </c>
      <c r="K32" s="87">
        <f>'[11]KZN233'!$M$53</f>
        <v>14114</v>
      </c>
      <c r="L32" s="52">
        <f t="shared" si="2"/>
        <v>74209</v>
      </c>
      <c r="M32" s="53">
        <f t="shared" si="10"/>
        <v>2.0550247846916454</v>
      </c>
      <c r="N32" s="87"/>
      <c r="O32" s="85"/>
      <c r="P32" s="52">
        <f t="shared" si="3"/>
        <v>0</v>
      </c>
      <c r="Q32" s="53">
        <f t="shared" si="4"/>
        <v>0</v>
      </c>
      <c r="R32" s="85">
        <f>'[10]KZN233'!$P$53</f>
        <v>24917</v>
      </c>
      <c r="S32" s="85">
        <f>'[10]KZN233'!$P$54</f>
        <v>11618</v>
      </c>
      <c r="T32" s="52">
        <f t="shared" si="6"/>
        <v>36535</v>
      </c>
      <c r="U32" s="53">
        <f t="shared" si="11"/>
        <v>1.0117415745894602</v>
      </c>
    </row>
    <row r="33" spans="1:21" ht="12.75">
      <c r="A33" s="23" t="s">
        <v>34</v>
      </c>
      <c r="B33" s="27" t="s">
        <v>211</v>
      </c>
      <c r="C33" s="23" t="s">
        <v>602</v>
      </c>
      <c r="D33" s="85">
        <f>'[10]KZN234'!$N$53</f>
        <v>136413</v>
      </c>
      <c r="E33" s="85">
        <f>'[10]KZN234'!$N$54</f>
        <v>75806</v>
      </c>
      <c r="F33" s="63">
        <f t="shared" si="0"/>
        <v>212219</v>
      </c>
      <c r="G33" s="87">
        <f>'[10]KZN234'!$O$53</f>
        <v>136413</v>
      </c>
      <c r="H33" s="85">
        <f>'[10]KZN234'!$O$54</f>
        <v>75806</v>
      </c>
      <c r="I33" s="58">
        <f t="shared" si="1"/>
        <v>212219</v>
      </c>
      <c r="J33" s="86">
        <f>'[11]KZN234'!$M$52</f>
        <v>50729</v>
      </c>
      <c r="K33" s="87">
        <f>'[11]KZN234'!$M$53</f>
        <v>2445</v>
      </c>
      <c r="L33" s="52">
        <f t="shared" si="2"/>
        <v>53174</v>
      </c>
      <c r="M33" s="53">
        <f t="shared" si="10"/>
        <v>0.25056191952652684</v>
      </c>
      <c r="N33" s="87"/>
      <c r="O33" s="85"/>
      <c r="P33" s="52">
        <f t="shared" si="3"/>
        <v>0</v>
      </c>
      <c r="Q33" s="53">
        <f t="shared" si="4"/>
        <v>0</v>
      </c>
      <c r="R33" s="85">
        <f>'[10]KZN234'!$P$53</f>
        <v>156647</v>
      </c>
      <c r="S33" s="85">
        <f>'[10]KZN234'!$P$54</f>
        <v>20451</v>
      </c>
      <c r="T33" s="52">
        <f t="shared" si="6"/>
        <v>177098</v>
      </c>
      <c r="U33" s="53">
        <f t="shared" si="11"/>
        <v>0.8345058642251636</v>
      </c>
    </row>
    <row r="34" spans="1:21" ht="12.75">
      <c r="A34" s="23" t="s">
        <v>34</v>
      </c>
      <c r="B34" s="27" t="s">
        <v>212</v>
      </c>
      <c r="C34" s="23" t="s">
        <v>603</v>
      </c>
      <c r="D34" s="85">
        <f>'[10]KZN235'!$N$53</f>
        <v>69382</v>
      </c>
      <c r="E34" s="85">
        <f>'[10]KZN235'!$N$54</f>
        <v>10884</v>
      </c>
      <c r="F34" s="63">
        <f t="shared" si="0"/>
        <v>80266</v>
      </c>
      <c r="G34" s="87">
        <f>'[10]KZN235'!$O$53</f>
        <v>69382</v>
      </c>
      <c r="H34" s="85">
        <f>'[10]KZN235'!$O$54</f>
        <v>10884</v>
      </c>
      <c r="I34" s="58">
        <f t="shared" si="1"/>
        <v>80266</v>
      </c>
      <c r="J34" s="86">
        <f>'[11]KZN235'!$M$52</f>
        <v>71462</v>
      </c>
      <c r="K34" s="87">
        <f>'[11]KZN235'!$M$53</f>
        <v>46838</v>
      </c>
      <c r="L34" s="52">
        <f t="shared" si="2"/>
        <v>118300</v>
      </c>
      <c r="M34" s="53">
        <f t="shared" si="10"/>
        <v>1.473849450576832</v>
      </c>
      <c r="N34" s="87"/>
      <c r="O34" s="85"/>
      <c r="P34" s="52">
        <f t="shared" si="3"/>
        <v>0</v>
      </c>
      <c r="Q34" s="53">
        <f t="shared" si="4"/>
        <v>0</v>
      </c>
      <c r="R34" s="85">
        <f>'[10]KZN235'!$P$53</f>
        <v>98903</v>
      </c>
      <c r="S34" s="85">
        <f>'[10]KZN235'!$P$54</f>
        <v>16741</v>
      </c>
      <c r="T34" s="52">
        <f t="shared" si="6"/>
        <v>115644</v>
      </c>
      <c r="U34" s="53">
        <f t="shared" si="11"/>
        <v>1.440759474746468</v>
      </c>
    </row>
    <row r="35" spans="1:21" ht="12.75">
      <c r="A35" s="23" t="s">
        <v>34</v>
      </c>
      <c r="B35" s="27" t="s">
        <v>213</v>
      </c>
      <c r="C35" s="23" t="s">
        <v>604</v>
      </c>
      <c r="D35" s="85">
        <f>'[10]KZN236'!$N$53</f>
        <v>26239</v>
      </c>
      <c r="E35" s="85">
        <f>'[10]KZN236'!$N$54</f>
        <v>22085</v>
      </c>
      <c r="F35" s="63">
        <f t="shared" si="0"/>
        <v>48324</v>
      </c>
      <c r="G35" s="87">
        <f>'[10]KZN236'!$O$53</f>
        <v>40370</v>
      </c>
      <c r="H35" s="85">
        <f>'[10]KZN236'!$O$54</f>
        <v>11682</v>
      </c>
      <c r="I35" s="58">
        <f t="shared" si="1"/>
        <v>52052</v>
      </c>
      <c r="J35" s="86">
        <f>'[11]KZN236'!$M$52</f>
        <v>60506</v>
      </c>
      <c r="K35" s="87">
        <f>'[11]KZN236'!$M$53</f>
        <v>9737</v>
      </c>
      <c r="L35" s="52">
        <f t="shared" si="2"/>
        <v>70243</v>
      </c>
      <c r="M35" s="53">
        <f t="shared" si="10"/>
        <v>1.3494774456312917</v>
      </c>
      <c r="N35" s="87"/>
      <c r="O35" s="85"/>
      <c r="P35" s="52">
        <f t="shared" si="3"/>
        <v>0</v>
      </c>
      <c r="Q35" s="53">
        <f t="shared" si="4"/>
        <v>0</v>
      </c>
      <c r="R35" s="85">
        <f>'[10]KZN236'!$P$53</f>
        <v>40287</v>
      </c>
      <c r="S35" s="85">
        <f>'[10]KZN236'!$P$54</f>
        <v>10869</v>
      </c>
      <c r="T35" s="52">
        <f t="shared" si="6"/>
        <v>51156</v>
      </c>
      <c r="U35" s="53">
        <f t="shared" si="11"/>
        <v>0.9827864443249059</v>
      </c>
    </row>
    <row r="36" spans="1:21" ht="12.75">
      <c r="A36" s="23" t="s">
        <v>53</v>
      </c>
      <c r="B36" s="27" t="s">
        <v>214</v>
      </c>
      <c r="C36" s="23" t="s">
        <v>215</v>
      </c>
      <c r="D36" s="85">
        <f>'[10]DC23'!$N$53</f>
        <v>264148</v>
      </c>
      <c r="E36" s="85">
        <f>'[10]DC23'!$N$54</f>
        <v>91828</v>
      </c>
      <c r="F36" s="63">
        <f t="shared" si="0"/>
        <v>355976</v>
      </c>
      <c r="G36" s="87">
        <f>'[10]DC23'!$O$53</f>
        <v>264148</v>
      </c>
      <c r="H36" s="85">
        <f>'[10]DC23'!$O$54</f>
        <v>91828</v>
      </c>
      <c r="I36" s="58">
        <f t="shared" si="1"/>
        <v>355976</v>
      </c>
      <c r="J36" s="86">
        <f>'[11]DC23'!$M$52</f>
        <v>230951</v>
      </c>
      <c r="K36" s="87">
        <f>'[11]DC23'!$M$53</f>
        <v>65130</v>
      </c>
      <c r="L36" s="52">
        <f t="shared" si="2"/>
        <v>296081</v>
      </c>
      <c r="M36" s="53">
        <f t="shared" si="10"/>
        <v>0.8317442748949367</v>
      </c>
      <c r="N36" s="87"/>
      <c r="O36" s="85"/>
      <c r="P36" s="52">
        <f t="shared" si="3"/>
        <v>0</v>
      </c>
      <c r="Q36" s="53">
        <f t="shared" si="4"/>
        <v>0</v>
      </c>
      <c r="R36" s="85">
        <f>'[10]DC23'!$P$53</f>
        <v>399537</v>
      </c>
      <c r="S36" s="85">
        <f>'[10]DC23'!$P$54</f>
        <v>57413</v>
      </c>
      <c r="T36" s="52">
        <f t="shared" si="6"/>
        <v>456950</v>
      </c>
      <c r="U36" s="53">
        <f t="shared" si="11"/>
        <v>1.2836539541991594</v>
      </c>
    </row>
    <row r="37" spans="1:21" ht="16.5">
      <c r="A37" s="24"/>
      <c r="B37" s="80" t="s">
        <v>527</v>
      </c>
      <c r="C37" s="24"/>
      <c r="D37" s="54">
        <f>SUM(D31:D36)</f>
        <v>788274</v>
      </c>
      <c r="E37" s="54">
        <f>SUM(E31:E36)</f>
        <v>271386</v>
      </c>
      <c r="F37" s="98">
        <f t="shared" si="0"/>
        <v>1059660</v>
      </c>
      <c r="G37" s="61">
        <f>SUM(G31:G36)</f>
        <v>817334</v>
      </c>
      <c r="H37" s="54">
        <f>SUM(H31:H36)</f>
        <v>262986</v>
      </c>
      <c r="I37" s="59">
        <f t="shared" si="1"/>
        <v>1080320</v>
      </c>
      <c r="J37" s="64">
        <f>SUM(J31:J36)</f>
        <v>687551</v>
      </c>
      <c r="K37" s="61">
        <f>SUM(K31:K36)</f>
        <v>192997</v>
      </c>
      <c r="L37" s="54">
        <f t="shared" si="2"/>
        <v>880548</v>
      </c>
      <c r="M37" s="55">
        <f t="shared" si="10"/>
        <v>0.8150807168246446</v>
      </c>
      <c r="N37" s="61">
        <f>SUM(N31:N36)</f>
        <v>0</v>
      </c>
      <c r="O37" s="54">
        <f>SUM(O31:O36)</f>
        <v>0</v>
      </c>
      <c r="P37" s="54">
        <f t="shared" si="3"/>
        <v>0</v>
      </c>
      <c r="Q37" s="55">
        <f t="shared" si="4"/>
        <v>0</v>
      </c>
      <c r="R37" s="54">
        <f>SUM(R31:R36)</f>
        <v>1028708</v>
      </c>
      <c r="S37" s="54">
        <f>SUM(S31:S36)</f>
        <v>167851</v>
      </c>
      <c r="T37" s="54">
        <f t="shared" si="6"/>
        <v>1196559</v>
      </c>
      <c r="U37" s="55">
        <f t="shared" si="11"/>
        <v>1.1075968231635072</v>
      </c>
    </row>
    <row r="38" spans="1:21" ht="16.5">
      <c r="A38" s="24"/>
      <c r="B38" s="28"/>
      <c r="C38" s="24"/>
      <c r="D38" s="54"/>
      <c r="E38" s="54"/>
      <c r="F38" s="98"/>
      <c r="G38" s="61"/>
      <c r="H38" s="54"/>
      <c r="I38" s="59"/>
      <c r="J38" s="64"/>
      <c r="K38" s="61"/>
      <c r="L38" s="54"/>
      <c r="M38" s="55"/>
      <c r="N38" s="61"/>
      <c r="O38" s="54"/>
      <c r="P38" s="54"/>
      <c r="Q38" s="55"/>
      <c r="R38" s="54"/>
      <c r="S38" s="54"/>
      <c r="T38" s="54"/>
      <c r="U38" s="55"/>
    </row>
    <row r="39" spans="1:21" ht="12.75">
      <c r="A39" s="23" t="s">
        <v>34</v>
      </c>
      <c r="B39" s="27" t="s">
        <v>216</v>
      </c>
      <c r="C39" s="23" t="s">
        <v>605</v>
      </c>
      <c r="D39" s="85">
        <f>'[10]KZN241'!$N$53</f>
        <v>103181</v>
      </c>
      <c r="E39" s="85">
        <f>'[10]KZN241'!$N$54</f>
        <v>37750</v>
      </c>
      <c r="F39" s="63">
        <f t="shared" si="0"/>
        <v>140931</v>
      </c>
      <c r="G39" s="87">
        <f>'[10]KZN241'!$O$53</f>
        <v>103181</v>
      </c>
      <c r="H39" s="85">
        <f>'[10]KZN241'!$O$54</f>
        <v>37750</v>
      </c>
      <c r="I39" s="58">
        <f t="shared" si="1"/>
        <v>140931</v>
      </c>
      <c r="J39" s="86">
        <f>'[11]KZN241'!$M$52</f>
        <v>105070</v>
      </c>
      <c r="K39" s="87">
        <f>'[11]KZN241'!$M$53</f>
        <v>8296</v>
      </c>
      <c r="L39" s="52">
        <f t="shared" si="2"/>
        <v>113366</v>
      </c>
      <c r="M39" s="53">
        <f aca="true" t="shared" si="12" ref="M39:M44">IF($I39=0,0,$L39/$I39)</f>
        <v>0.8044078307824396</v>
      </c>
      <c r="N39" s="87"/>
      <c r="O39" s="85"/>
      <c r="P39" s="52">
        <f t="shared" si="3"/>
        <v>0</v>
      </c>
      <c r="Q39" s="53">
        <f t="shared" si="4"/>
        <v>0</v>
      </c>
      <c r="R39" s="85">
        <f>'[10]KZN241'!$P$53</f>
        <v>132322</v>
      </c>
      <c r="S39" s="85">
        <f>'[10]KZN241'!$P$54</f>
        <v>7662</v>
      </c>
      <c r="T39" s="52">
        <f t="shared" si="6"/>
        <v>139984</v>
      </c>
      <c r="U39" s="53">
        <f aca="true" t="shared" si="13" ref="U39:U44">IF($I39=0,0,$T39/$I39)</f>
        <v>0.9932803996281868</v>
      </c>
    </row>
    <row r="40" spans="1:21" ht="12.75">
      <c r="A40" s="23" t="s">
        <v>34</v>
      </c>
      <c r="B40" s="27" t="s">
        <v>217</v>
      </c>
      <c r="C40" s="23" t="s">
        <v>606</v>
      </c>
      <c r="D40" s="85">
        <f>'[10]KZN242'!$N$53</f>
        <v>34986</v>
      </c>
      <c r="E40" s="85">
        <f>'[10]KZN242'!$N$54</f>
        <v>13205</v>
      </c>
      <c r="F40" s="63">
        <f t="shared" si="0"/>
        <v>48191</v>
      </c>
      <c r="G40" s="87">
        <f>'[10]KZN242'!$O$53</f>
        <v>34986</v>
      </c>
      <c r="H40" s="85">
        <f>'[10]KZN242'!$O$54</f>
        <v>0</v>
      </c>
      <c r="I40" s="58">
        <f t="shared" si="1"/>
        <v>34986</v>
      </c>
      <c r="J40" s="86">
        <f>'[11]KZN242'!$M$52</f>
        <v>34449</v>
      </c>
      <c r="K40" s="87">
        <f>'[11]KZN242'!$M$53</f>
        <v>16543</v>
      </c>
      <c r="L40" s="52">
        <f t="shared" si="2"/>
        <v>50992</v>
      </c>
      <c r="M40" s="53">
        <f t="shared" si="12"/>
        <v>1.4574972846281369</v>
      </c>
      <c r="N40" s="87"/>
      <c r="O40" s="85"/>
      <c r="P40" s="52">
        <f t="shared" si="3"/>
        <v>0</v>
      </c>
      <c r="Q40" s="53">
        <f t="shared" si="4"/>
        <v>0</v>
      </c>
      <c r="R40" s="85">
        <f>'[10]KZN242'!$P$53</f>
        <v>34845</v>
      </c>
      <c r="S40" s="85">
        <f>'[10]KZN242'!$P$54</f>
        <v>44</v>
      </c>
      <c r="T40" s="52">
        <f t="shared" si="6"/>
        <v>34889</v>
      </c>
      <c r="U40" s="53">
        <f t="shared" si="13"/>
        <v>0.9972274624135369</v>
      </c>
    </row>
    <row r="41" spans="1:21" ht="12.75">
      <c r="A41" s="23" t="s">
        <v>34</v>
      </c>
      <c r="B41" s="27" t="s">
        <v>218</v>
      </c>
      <c r="C41" s="23" t="s">
        <v>607</v>
      </c>
      <c r="D41" s="85">
        <f>'[10]KZN244'!$N$53</f>
        <v>33105</v>
      </c>
      <c r="E41" s="85">
        <f>'[10]KZN244'!$N$54</f>
        <v>13217</v>
      </c>
      <c r="F41" s="63">
        <f t="shared" si="0"/>
        <v>46322</v>
      </c>
      <c r="G41" s="87">
        <f>'[10]KZN244'!$O$53</f>
        <v>33105</v>
      </c>
      <c r="H41" s="85">
        <f>'[10]KZN244'!$O$54</f>
        <v>13217</v>
      </c>
      <c r="I41" s="58">
        <f t="shared" si="1"/>
        <v>46322</v>
      </c>
      <c r="J41" s="86">
        <f>'[11]KZN244'!$M$52</f>
        <v>22410</v>
      </c>
      <c r="K41" s="87">
        <f>'[11]KZN244'!$M$53</f>
        <v>0</v>
      </c>
      <c r="L41" s="52">
        <f t="shared" si="2"/>
        <v>22410</v>
      </c>
      <c r="M41" s="53">
        <f t="shared" si="12"/>
        <v>0.48378740123483444</v>
      </c>
      <c r="N41" s="87"/>
      <c r="O41" s="85"/>
      <c r="P41" s="52">
        <f t="shared" si="3"/>
        <v>0</v>
      </c>
      <c r="Q41" s="53">
        <f t="shared" si="4"/>
        <v>0</v>
      </c>
      <c r="R41" s="85">
        <f>'[10]KZN244'!$P$53</f>
        <v>43812</v>
      </c>
      <c r="S41" s="85">
        <f>'[10]KZN244'!$P$54</f>
        <v>12883</v>
      </c>
      <c r="T41" s="52">
        <f t="shared" si="6"/>
        <v>56695</v>
      </c>
      <c r="U41" s="53">
        <f t="shared" si="13"/>
        <v>1.2239324726911618</v>
      </c>
    </row>
    <row r="42" spans="1:21" ht="12.75">
      <c r="A42" s="23" t="s">
        <v>34</v>
      </c>
      <c r="B42" s="27" t="s">
        <v>219</v>
      </c>
      <c r="C42" s="23" t="s">
        <v>608</v>
      </c>
      <c r="D42" s="85">
        <f>'[10]KZN245'!$N$53</f>
        <v>69938</v>
      </c>
      <c r="E42" s="85">
        <f>'[10]KZN245'!$N$54</f>
        <v>54849</v>
      </c>
      <c r="F42" s="63">
        <f t="shared" si="0"/>
        <v>124787</v>
      </c>
      <c r="G42" s="87">
        <f>'[10]KZN245'!$O$53</f>
        <v>69938</v>
      </c>
      <c r="H42" s="85">
        <f>'[10]KZN245'!$O$54</f>
        <v>54849</v>
      </c>
      <c r="I42" s="58">
        <f t="shared" si="1"/>
        <v>124787</v>
      </c>
      <c r="J42" s="86">
        <f>'[11]KZN245'!$M$52</f>
        <v>68857</v>
      </c>
      <c r="K42" s="87">
        <f>'[11]KZN245'!$M$53</f>
        <v>29357</v>
      </c>
      <c r="L42" s="52">
        <f t="shared" si="2"/>
        <v>98214</v>
      </c>
      <c r="M42" s="53">
        <f t="shared" si="12"/>
        <v>0.7870531385480859</v>
      </c>
      <c r="N42" s="87"/>
      <c r="O42" s="85"/>
      <c r="P42" s="52">
        <f t="shared" si="3"/>
        <v>0</v>
      </c>
      <c r="Q42" s="53">
        <f t="shared" si="4"/>
        <v>0</v>
      </c>
      <c r="R42" s="85">
        <f>'[10]KZN245'!$P$53</f>
        <v>71871</v>
      </c>
      <c r="S42" s="85">
        <f>'[10]KZN245'!$P$54</f>
        <v>29614</v>
      </c>
      <c r="T42" s="52">
        <f t="shared" si="6"/>
        <v>101485</v>
      </c>
      <c r="U42" s="53">
        <f t="shared" si="13"/>
        <v>0.8132658049316035</v>
      </c>
    </row>
    <row r="43" spans="1:21" ht="12.75">
      <c r="A43" s="23" t="s">
        <v>53</v>
      </c>
      <c r="B43" s="27" t="s">
        <v>220</v>
      </c>
      <c r="C43" s="23" t="s">
        <v>221</v>
      </c>
      <c r="D43" s="85">
        <f>'[10]DC24'!$N$53</f>
        <v>119875</v>
      </c>
      <c r="E43" s="85">
        <f>'[10]DC24'!$N$54</f>
        <v>105063</v>
      </c>
      <c r="F43" s="63">
        <f t="shared" si="0"/>
        <v>224938</v>
      </c>
      <c r="G43" s="87">
        <f>'[10]DC24'!$O$53</f>
        <v>119875</v>
      </c>
      <c r="H43" s="85">
        <f>'[10]DC24'!$O$54</f>
        <v>105063</v>
      </c>
      <c r="I43" s="58">
        <f t="shared" si="1"/>
        <v>224938</v>
      </c>
      <c r="J43" s="86">
        <f>'[11]DC24'!$M$52</f>
        <v>104287</v>
      </c>
      <c r="K43" s="87">
        <f>'[11]DC24'!$M$53</f>
        <v>121910</v>
      </c>
      <c r="L43" s="52">
        <f t="shared" si="2"/>
        <v>226197</v>
      </c>
      <c r="M43" s="53">
        <f t="shared" si="12"/>
        <v>1.0055970978669677</v>
      </c>
      <c r="N43" s="87"/>
      <c r="O43" s="85"/>
      <c r="P43" s="52">
        <f t="shared" si="3"/>
        <v>0</v>
      </c>
      <c r="Q43" s="53">
        <f t="shared" si="4"/>
        <v>0</v>
      </c>
      <c r="R43" s="85">
        <f>'[10]DC24'!$P$53</f>
        <v>267162</v>
      </c>
      <c r="S43" s="85">
        <f>'[10]DC24'!$P$54</f>
        <v>10151</v>
      </c>
      <c r="T43" s="52">
        <f t="shared" si="6"/>
        <v>277313</v>
      </c>
      <c r="U43" s="53">
        <f t="shared" si="13"/>
        <v>1.232841938667544</v>
      </c>
    </row>
    <row r="44" spans="1:21" ht="16.5">
      <c r="A44" s="24"/>
      <c r="B44" s="80" t="s">
        <v>528</v>
      </c>
      <c r="C44" s="24"/>
      <c r="D44" s="54">
        <f>SUM(D39:D43)</f>
        <v>361085</v>
      </c>
      <c r="E44" s="54">
        <f>SUM(E39:E43)</f>
        <v>224084</v>
      </c>
      <c r="F44" s="98">
        <f t="shared" si="0"/>
        <v>585169</v>
      </c>
      <c r="G44" s="61">
        <f>SUM(G39:G43)</f>
        <v>361085</v>
      </c>
      <c r="H44" s="54">
        <f>SUM(H39:H43)</f>
        <v>210879</v>
      </c>
      <c r="I44" s="59">
        <f t="shared" si="1"/>
        <v>571964</v>
      </c>
      <c r="J44" s="64">
        <f>SUM(J39:J43)</f>
        <v>335073</v>
      </c>
      <c r="K44" s="61">
        <f>SUM(K39:K43)</f>
        <v>176106</v>
      </c>
      <c r="L44" s="54">
        <f t="shared" si="2"/>
        <v>511179</v>
      </c>
      <c r="M44" s="55">
        <f t="shared" si="12"/>
        <v>0.8937258288983223</v>
      </c>
      <c r="N44" s="61">
        <f>SUM(N39:N43)</f>
        <v>0</v>
      </c>
      <c r="O44" s="54">
        <f>SUM(O39:O43)</f>
        <v>0</v>
      </c>
      <c r="P44" s="54">
        <f t="shared" si="3"/>
        <v>0</v>
      </c>
      <c r="Q44" s="55">
        <f t="shared" si="4"/>
        <v>0</v>
      </c>
      <c r="R44" s="54">
        <f>SUM(R39:R43)</f>
        <v>550012</v>
      </c>
      <c r="S44" s="54">
        <f>SUM(S39:S43)</f>
        <v>60354</v>
      </c>
      <c r="T44" s="54">
        <f t="shared" si="6"/>
        <v>610366</v>
      </c>
      <c r="U44" s="55">
        <f t="shared" si="13"/>
        <v>1.067140589267856</v>
      </c>
    </row>
    <row r="45" spans="1:21" ht="16.5">
      <c r="A45" s="24"/>
      <c r="B45" s="28"/>
      <c r="C45" s="24"/>
      <c r="D45" s="54"/>
      <c r="E45" s="54"/>
      <c r="F45" s="98"/>
      <c r="G45" s="61"/>
      <c r="H45" s="54"/>
      <c r="I45" s="59"/>
      <c r="J45" s="64"/>
      <c r="K45" s="61"/>
      <c r="L45" s="54"/>
      <c r="M45" s="55"/>
      <c r="N45" s="61"/>
      <c r="O45" s="54"/>
      <c r="P45" s="54"/>
      <c r="Q45" s="55"/>
      <c r="R45" s="54"/>
      <c r="S45" s="54"/>
      <c r="T45" s="54"/>
      <c r="U45" s="55"/>
    </row>
    <row r="46" spans="1:21" ht="12.75">
      <c r="A46" s="23" t="s">
        <v>34</v>
      </c>
      <c r="B46" s="27" t="s">
        <v>222</v>
      </c>
      <c r="C46" s="23" t="s">
        <v>609</v>
      </c>
      <c r="D46" s="85">
        <f>'[10]KZN252'!$N$53</f>
        <v>779021</v>
      </c>
      <c r="E46" s="85">
        <f>'[10]KZN252'!$N$54</f>
        <v>80246</v>
      </c>
      <c r="F46" s="63">
        <f t="shared" si="0"/>
        <v>859267</v>
      </c>
      <c r="G46" s="87">
        <f>'[10]KZN252'!$O$53</f>
        <v>779021</v>
      </c>
      <c r="H46" s="85">
        <f>'[10]KZN252'!$O$54</f>
        <v>80246</v>
      </c>
      <c r="I46" s="58">
        <f t="shared" si="1"/>
        <v>859267</v>
      </c>
      <c r="J46" s="86">
        <f>'[11]KZN252'!$M$52</f>
        <v>742460</v>
      </c>
      <c r="K46" s="87">
        <f>'[11]KZN252'!$M$53</f>
        <v>47174</v>
      </c>
      <c r="L46" s="52">
        <f t="shared" si="2"/>
        <v>789634</v>
      </c>
      <c r="M46" s="53">
        <f>IF($I46=0,0,$L46/$I46)</f>
        <v>0.9189623248652631</v>
      </c>
      <c r="N46" s="87"/>
      <c r="O46" s="85"/>
      <c r="P46" s="52">
        <f t="shared" si="3"/>
        <v>0</v>
      </c>
      <c r="Q46" s="53">
        <f t="shared" si="4"/>
        <v>0</v>
      </c>
      <c r="R46" s="85">
        <f>'[10]KZN252'!$P$53</f>
        <v>755774.648</v>
      </c>
      <c r="S46" s="85">
        <f>'[10]KZN252'!$P$54</f>
        <v>41484</v>
      </c>
      <c r="T46" s="52">
        <f t="shared" si="6"/>
        <v>797258.648</v>
      </c>
      <c r="U46" s="53">
        <f>IF($I46=0,0,$T46/$I46)</f>
        <v>0.9278357576864933</v>
      </c>
    </row>
    <row r="47" spans="1:21" ht="12.75">
      <c r="A47" s="23" t="s">
        <v>34</v>
      </c>
      <c r="B47" s="27" t="s">
        <v>223</v>
      </c>
      <c r="C47" s="23" t="s">
        <v>610</v>
      </c>
      <c r="D47" s="85">
        <f>'[10]KZN253'!$N$53</f>
        <v>25751</v>
      </c>
      <c r="E47" s="85">
        <f>'[10]KZN253'!$N$54</f>
        <v>4047</v>
      </c>
      <c r="F47" s="63">
        <f aca="true" t="shared" si="14" ref="F47:F82">$D47+$E47</f>
        <v>29798</v>
      </c>
      <c r="G47" s="87">
        <f>'[10]KZN253'!$O$53</f>
        <v>15626</v>
      </c>
      <c r="H47" s="85">
        <f>'[10]KZN253'!$O$54</f>
        <v>3776</v>
      </c>
      <c r="I47" s="58">
        <f aca="true" t="shared" si="15" ref="I47:I82">$G47+$H47</f>
        <v>19402</v>
      </c>
      <c r="J47" s="86">
        <f>'[11]KZN253'!$M$52</f>
        <v>9832</v>
      </c>
      <c r="K47" s="87">
        <f>'[11]KZN253'!$M$53</f>
        <v>6469</v>
      </c>
      <c r="L47" s="52">
        <f t="shared" si="2"/>
        <v>16301</v>
      </c>
      <c r="M47" s="53">
        <f>IF($I47=0,0,$L47/$I47)</f>
        <v>0.8401711163797546</v>
      </c>
      <c r="N47" s="87"/>
      <c r="O47" s="85"/>
      <c r="P47" s="52">
        <f aca="true" t="shared" si="16" ref="P47:P82">$N47+$O47</f>
        <v>0</v>
      </c>
      <c r="Q47" s="53">
        <f aca="true" t="shared" si="17" ref="Q47:Q82">IF($P47=0,0,$P47/$I47)</f>
        <v>0</v>
      </c>
      <c r="R47" s="85">
        <f>'[10]KZN253'!$P$53</f>
        <v>20524</v>
      </c>
      <c r="S47" s="85">
        <f>'[10]KZN253'!$P$54</f>
        <v>3969</v>
      </c>
      <c r="T47" s="52">
        <f t="shared" si="6"/>
        <v>24493</v>
      </c>
      <c r="U47" s="53">
        <f>IF($I47=0,0,$T47/$I47)</f>
        <v>1.2623956293165652</v>
      </c>
    </row>
    <row r="48" spans="1:21" ht="12.75">
      <c r="A48" s="23" t="s">
        <v>34</v>
      </c>
      <c r="B48" s="27" t="s">
        <v>224</v>
      </c>
      <c r="C48" s="23" t="s">
        <v>611</v>
      </c>
      <c r="D48" s="85">
        <f>'[10]KZN254'!$N$53</f>
        <v>35309</v>
      </c>
      <c r="E48" s="85">
        <f>'[10]KZN254'!$N$54</f>
        <v>12089</v>
      </c>
      <c r="F48" s="63">
        <f t="shared" si="14"/>
        <v>47398</v>
      </c>
      <c r="G48" s="87">
        <f>'[10]KZN254'!$O$53</f>
        <v>35309</v>
      </c>
      <c r="H48" s="85">
        <f>'[10]KZN254'!$O$54</f>
        <v>12089</v>
      </c>
      <c r="I48" s="58">
        <f t="shared" si="15"/>
        <v>47398</v>
      </c>
      <c r="J48" s="86">
        <f>'[11]KZN254'!$M$52</f>
        <v>20852</v>
      </c>
      <c r="K48" s="87">
        <f>'[11]KZN254'!$M$53</f>
        <v>6124</v>
      </c>
      <c r="L48" s="52">
        <f t="shared" si="2"/>
        <v>26976</v>
      </c>
      <c r="M48" s="53">
        <f>IF($I48=0,0,$L48/$I48)</f>
        <v>0.5691379383096333</v>
      </c>
      <c r="N48" s="87"/>
      <c r="O48" s="85"/>
      <c r="P48" s="52">
        <f t="shared" si="16"/>
        <v>0</v>
      </c>
      <c r="Q48" s="53">
        <f t="shared" si="17"/>
        <v>0</v>
      </c>
      <c r="R48" s="85">
        <f>'[10]KZN254'!$P$53</f>
        <v>35157</v>
      </c>
      <c r="S48" s="85">
        <f>'[10]KZN254'!$P$54</f>
        <v>305</v>
      </c>
      <c r="T48" s="52">
        <f t="shared" si="6"/>
        <v>35462</v>
      </c>
      <c r="U48" s="53">
        <f>IF($I48=0,0,$T48/$I48)</f>
        <v>0.7481750284822144</v>
      </c>
    </row>
    <row r="49" spans="1:21" ht="12.75">
      <c r="A49" s="23" t="s">
        <v>53</v>
      </c>
      <c r="B49" s="27" t="s">
        <v>225</v>
      </c>
      <c r="C49" s="23" t="s">
        <v>226</v>
      </c>
      <c r="D49" s="85">
        <f>'[10]DC25'!$N$53</f>
        <v>81187</v>
      </c>
      <c r="E49" s="85">
        <f>'[10]DC25'!$N$54</f>
        <v>41541</v>
      </c>
      <c r="F49" s="63">
        <f t="shared" si="14"/>
        <v>122728</v>
      </c>
      <c r="G49" s="87">
        <f>'[10]DC25'!$O$53</f>
        <v>81187</v>
      </c>
      <c r="H49" s="85">
        <f>'[10]DC25'!$O$54</f>
        <v>41541</v>
      </c>
      <c r="I49" s="58">
        <f t="shared" si="15"/>
        <v>122728</v>
      </c>
      <c r="J49" s="86">
        <f>'[11]DC25'!$M$52</f>
        <v>77553</v>
      </c>
      <c r="K49" s="87">
        <f>'[11]DC25'!$M$53</f>
        <v>11287</v>
      </c>
      <c r="L49" s="52">
        <f t="shared" si="2"/>
        <v>88840</v>
      </c>
      <c r="M49" s="53">
        <f>IF($I49=0,0,$L49/$I49)</f>
        <v>0.7238771918388632</v>
      </c>
      <c r="N49" s="87"/>
      <c r="O49" s="85"/>
      <c r="P49" s="52">
        <f t="shared" si="16"/>
        <v>0</v>
      </c>
      <c r="Q49" s="53">
        <f t="shared" si="17"/>
        <v>0</v>
      </c>
      <c r="R49" s="85">
        <f>'[10]DC25'!$P$53</f>
        <v>125396</v>
      </c>
      <c r="S49" s="85">
        <f>'[10]DC25'!$P$54</f>
        <v>20980</v>
      </c>
      <c r="T49" s="52">
        <f t="shared" si="6"/>
        <v>146376</v>
      </c>
      <c r="U49" s="53">
        <f>IF($I49=0,0,$T49/$I49)</f>
        <v>1.1926862655628707</v>
      </c>
    </row>
    <row r="50" spans="1:21" ht="16.5">
      <c r="A50" s="115"/>
      <c r="B50" s="116" t="s">
        <v>529</v>
      </c>
      <c r="C50" s="115"/>
      <c r="D50" s="117">
        <f>SUM(D46:D49)</f>
        <v>921268</v>
      </c>
      <c r="E50" s="117">
        <f>SUM(E46:E49)</f>
        <v>137923</v>
      </c>
      <c r="F50" s="120">
        <f t="shared" si="14"/>
        <v>1059191</v>
      </c>
      <c r="G50" s="121">
        <f>SUM(G46:G49)</f>
        <v>911143</v>
      </c>
      <c r="H50" s="117">
        <f>SUM(H46:H49)</f>
        <v>137652</v>
      </c>
      <c r="I50" s="118">
        <f t="shared" si="15"/>
        <v>1048795</v>
      </c>
      <c r="J50" s="119">
        <f>SUM(J46:J49)</f>
        <v>850697</v>
      </c>
      <c r="K50" s="121">
        <f>SUM(K46:K49)</f>
        <v>71054</v>
      </c>
      <c r="L50" s="117">
        <f t="shared" si="2"/>
        <v>921751</v>
      </c>
      <c r="M50" s="122">
        <f>IF($I50=0,0,$L50/$I50)</f>
        <v>0.8788666994026478</v>
      </c>
      <c r="N50" s="121">
        <f>SUM(N46:N49)</f>
        <v>0</v>
      </c>
      <c r="O50" s="117">
        <f>SUM(O46:O49)</f>
        <v>0</v>
      </c>
      <c r="P50" s="117">
        <f t="shared" si="16"/>
        <v>0</v>
      </c>
      <c r="Q50" s="122">
        <f t="shared" si="17"/>
        <v>0</v>
      </c>
      <c r="R50" s="117">
        <f>SUM(R46:R49)</f>
        <v>936851.648</v>
      </c>
      <c r="S50" s="117">
        <f>SUM(S46:S49)</f>
        <v>66738</v>
      </c>
      <c r="T50" s="117">
        <f t="shared" si="6"/>
        <v>1003589.648</v>
      </c>
      <c r="U50" s="122">
        <f>IF($I50=0,0,$T50/$I50)</f>
        <v>0.9568978189255288</v>
      </c>
    </row>
    <row r="51" spans="1:21" ht="16.5">
      <c r="A51" s="24"/>
      <c r="B51" s="28"/>
      <c r="C51" s="24"/>
      <c r="D51" s="54"/>
      <c r="E51" s="54"/>
      <c r="F51" s="98"/>
      <c r="G51" s="61"/>
      <c r="H51" s="54"/>
      <c r="I51" s="59"/>
      <c r="J51" s="64"/>
      <c r="K51" s="61"/>
      <c r="L51" s="54"/>
      <c r="M51" s="55"/>
      <c r="N51" s="61"/>
      <c r="O51" s="54"/>
      <c r="P51" s="54"/>
      <c r="Q51" s="55"/>
      <c r="R51" s="54"/>
      <c r="S51" s="54"/>
      <c r="T51" s="54"/>
      <c r="U51" s="55"/>
    </row>
    <row r="52" spans="1:21" ht="12.75">
      <c r="A52" s="23" t="s">
        <v>34</v>
      </c>
      <c r="B52" s="27" t="s">
        <v>227</v>
      </c>
      <c r="C52" s="23" t="s">
        <v>612</v>
      </c>
      <c r="D52" s="85">
        <f>'[10]KZN261'!$N$53</f>
        <v>38522</v>
      </c>
      <c r="E52" s="85">
        <f>'[10]KZN261'!$N$54</f>
        <v>8830</v>
      </c>
      <c r="F52" s="63">
        <f t="shared" si="14"/>
        <v>47352</v>
      </c>
      <c r="G52" s="87">
        <f>'[10]KZN261'!$O$53</f>
        <v>38522</v>
      </c>
      <c r="H52" s="85">
        <f>'[10]KZN261'!$O$54</f>
        <v>8830</v>
      </c>
      <c r="I52" s="58">
        <f t="shared" si="15"/>
        <v>47352</v>
      </c>
      <c r="J52" s="86">
        <f>'[11]KZN261'!$M$52</f>
        <v>37531</v>
      </c>
      <c r="K52" s="87">
        <f>'[11]KZN261'!$M$53</f>
        <v>10361</v>
      </c>
      <c r="L52" s="52">
        <f t="shared" si="2"/>
        <v>47892</v>
      </c>
      <c r="M52" s="53">
        <f aca="true" t="shared" si="18" ref="M52:M58">IF($I52=0,0,$L52/$I52)</f>
        <v>1.0114039533705017</v>
      </c>
      <c r="N52" s="87"/>
      <c r="O52" s="85"/>
      <c r="P52" s="52">
        <f t="shared" si="16"/>
        <v>0</v>
      </c>
      <c r="Q52" s="53">
        <f t="shared" si="17"/>
        <v>0</v>
      </c>
      <c r="R52" s="85">
        <f>'[10]KZN261'!$P$53</f>
        <v>45731</v>
      </c>
      <c r="S52" s="85">
        <f>'[10]KZN261'!$P$54</f>
        <v>4583</v>
      </c>
      <c r="T52" s="52">
        <f t="shared" si="6"/>
        <v>50314</v>
      </c>
      <c r="U52" s="53">
        <f aca="true" t="shared" si="19" ref="U52:U58">IF($I52=0,0,$T52/$I52)</f>
        <v>1.062552796080419</v>
      </c>
    </row>
    <row r="53" spans="1:21" ht="12.75">
      <c r="A53" s="23" t="s">
        <v>34</v>
      </c>
      <c r="B53" s="27" t="s">
        <v>228</v>
      </c>
      <c r="C53" s="23" t="s">
        <v>613</v>
      </c>
      <c r="D53" s="85">
        <f>'[10]KZN262'!$N$53</f>
        <v>64074</v>
      </c>
      <c r="E53" s="85">
        <f>'[10]KZN262'!$N$54</f>
        <v>14740</v>
      </c>
      <c r="F53" s="63">
        <f t="shared" si="14"/>
        <v>78814</v>
      </c>
      <c r="G53" s="87">
        <f>'[10]KZN262'!$O$53</f>
        <v>64074</v>
      </c>
      <c r="H53" s="85">
        <f>'[10]KZN262'!$O$54</f>
        <v>14740</v>
      </c>
      <c r="I53" s="58">
        <f t="shared" si="15"/>
        <v>78814</v>
      </c>
      <c r="J53" s="86">
        <f>'[11]KZN262'!$M$52</f>
        <v>57541</v>
      </c>
      <c r="K53" s="87">
        <f>'[11]KZN262'!$M$53</f>
        <v>6096</v>
      </c>
      <c r="L53" s="52">
        <f t="shared" si="2"/>
        <v>63637</v>
      </c>
      <c r="M53" s="53">
        <f t="shared" si="18"/>
        <v>0.8074326896236709</v>
      </c>
      <c r="N53" s="87"/>
      <c r="O53" s="85"/>
      <c r="P53" s="52">
        <f t="shared" si="16"/>
        <v>0</v>
      </c>
      <c r="Q53" s="53">
        <f t="shared" si="17"/>
        <v>0</v>
      </c>
      <c r="R53" s="85">
        <f>'[10]KZN262'!$P$53</f>
        <v>63542</v>
      </c>
      <c r="S53" s="85">
        <f>'[10]KZN262'!$P$54</f>
        <v>8463</v>
      </c>
      <c r="T53" s="52">
        <f t="shared" si="6"/>
        <v>72005</v>
      </c>
      <c r="U53" s="53">
        <f t="shared" si="19"/>
        <v>0.913606719618342</v>
      </c>
    </row>
    <row r="54" spans="1:21" ht="12.75">
      <c r="A54" s="23" t="s">
        <v>34</v>
      </c>
      <c r="B54" s="27" t="s">
        <v>229</v>
      </c>
      <c r="C54" s="23" t="s">
        <v>614</v>
      </c>
      <c r="D54" s="85">
        <f>'[10]KZN263'!$N$53</f>
        <v>164179</v>
      </c>
      <c r="E54" s="85">
        <f>'[10]KZN263'!$N$54</f>
        <v>195085</v>
      </c>
      <c r="F54" s="63">
        <f t="shared" si="14"/>
        <v>359264</v>
      </c>
      <c r="G54" s="87">
        <f>'[10]KZN263'!$O$53</f>
        <v>175321</v>
      </c>
      <c r="H54" s="85">
        <f>'[10]KZN263'!$O$54</f>
        <v>199341</v>
      </c>
      <c r="I54" s="58">
        <f t="shared" si="15"/>
        <v>374662</v>
      </c>
      <c r="J54" s="86">
        <f>'[11]KZN263'!$M$52</f>
        <v>180789</v>
      </c>
      <c r="K54" s="87">
        <f>'[11]KZN263'!$M$53</f>
        <v>38458</v>
      </c>
      <c r="L54" s="52">
        <f t="shared" si="2"/>
        <v>219247</v>
      </c>
      <c r="M54" s="53">
        <f t="shared" si="18"/>
        <v>0.5851861144177952</v>
      </c>
      <c r="N54" s="87"/>
      <c r="O54" s="85"/>
      <c r="P54" s="52">
        <f t="shared" si="16"/>
        <v>0</v>
      </c>
      <c r="Q54" s="53">
        <f t="shared" si="17"/>
        <v>0</v>
      </c>
      <c r="R54" s="85">
        <f>'[10]KZN263'!$P$53</f>
        <v>173605</v>
      </c>
      <c r="S54" s="85">
        <f>'[10]KZN263'!$P$54</f>
        <v>46772</v>
      </c>
      <c r="T54" s="52">
        <f t="shared" si="6"/>
        <v>220377</v>
      </c>
      <c r="U54" s="53">
        <f t="shared" si="19"/>
        <v>0.5882021662191522</v>
      </c>
    </row>
    <row r="55" spans="1:21" ht="12.75">
      <c r="A55" s="23" t="s">
        <v>34</v>
      </c>
      <c r="B55" s="27" t="s">
        <v>230</v>
      </c>
      <c r="C55" s="23" t="s">
        <v>615</v>
      </c>
      <c r="D55" s="85">
        <f>'[10]KZN265'!$N$53</f>
        <v>32207</v>
      </c>
      <c r="E55" s="85">
        <f>'[10]KZN265'!$N$54</f>
        <v>8842</v>
      </c>
      <c r="F55" s="63">
        <f t="shared" si="14"/>
        <v>41049</v>
      </c>
      <c r="G55" s="87">
        <f>'[10]KZN265'!$O$53</f>
        <v>32207</v>
      </c>
      <c r="H55" s="85">
        <f>'[10]KZN265'!$O$54</f>
        <v>8842</v>
      </c>
      <c r="I55" s="58">
        <f t="shared" si="15"/>
        <v>41049</v>
      </c>
      <c r="J55" s="86">
        <f>'[11]KZN265'!$M$52</f>
        <v>28730</v>
      </c>
      <c r="K55" s="87">
        <f>'[11]KZN265'!$M$53</f>
        <v>12644</v>
      </c>
      <c r="L55" s="52">
        <f t="shared" si="2"/>
        <v>41374</v>
      </c>
      <c r="M55" s="53">
        <f t="shared" si="18"/>
        <v>1.0079173670491364</v>
      </c>
      <c r="N55" s="87"/>
      <c r="O55" s="85"/>
      <c r="P55" s="52">
        <f t="shared" si="16"/>
        <v>0</v>
      </c>
      <c r="Q55" s="53">
        <f t="shared" si="17"/>
        <v>0</v>
      </c>
      <c r="R55" s="85">
        <f>'[10]KZN265'!$P$53</f>
        <v>42725</v>
      </c>
      <c r="S55" s="85">
        <f>'[10]KZN265'!$P$54</f>
        <v>13105</v>
      </c>
      <c r="T55" s="52">
        <f t="shared" si="6"/>
        <v>55830</v>
      </c>
      <c r="U55" s="53">
        <f t="shared" si="19"/>
        <v>1.3600818533947234</v>
      </c>
    </row>
    <row r="56" spans="1:21" ht="12.75">
      <c r="A56" s="23" t="s">
        <v>34</v>
      </c>
      <c r="B56" s="27" t="s">
        <v>231</v>
      </c>
      <c r="C56" s="23" t="s">
        <v>616</v>
      </c>
      <c r="D56" s="85">
        <f>'[10]KZN266'!$N$53</f>
        <v>95055</v>
      </c>
      <c r="E56" s="85">
        <f>'[10]KZN266'!$N$54</f>
        <v>28677</v>
      </c>
      <c r="F56" s="63">
        <f t="shared" si="14"/>
        <v>123732</v>
      </c>
      <c r="G56" s="87">
        <f>'[10]KZN266'!$O$53</f>
        <v>95055</v>
      </c>
      <c r="H56" s="85">
        <f>'[10]KZN266'!$O$54</f>
        <v>28677</v>
      </c>
      <c r="I56" s="58">
        <f t="shared" si="15"/>
        <v>123732</v>
      </c>
      <c r="J56" s="86">
        <f>'[11]KZN266'!$M$52</f>
        <v>113781</v>
      </c>
      <c r="K56" s="87">
        <f>'[11]KZN266'!$M$53</f>
        <v>29295</v>
      </c>
      <c r="L56" s="52">
        <f t="shared" si="2"/>
        <v>143076</v>
      </c>
      <c r="M56" s="53">
        <f t="shared" si="18"/>
        <v>1.1563378915721074</v>
      </c>
      <c r="N56" s="87"/>
      <c r="O56" s="85"/>
      <c r="P56" s="52">
        <f t="shared" si="16"/>
        <v>0</v>
      </c>
      <c r="Q56" s="53">
        <f t="shared" si="17"/>
        <v>0</v>
      </c>
      <c r="R56" s="85">
        <f>'[10]KZN266'!$P$53</f>
        <v>101781</v>
      </c>
      <c r="S56" s="85">
        <f>'[10]KZN266'!$P$54</f>
        <v>15913</v>
      </c>
      <c r="T56" s="52">
        <f t="shared" si="6"/>
        <v>117694</v>
      </c>
      <c r="U56" s="53">
        <f t="shared" si="19"/>
        <v>0.9512009827692108</v>
      </c>
    </row>
    <row r="57" spans="1:21" ht="12.75">
      <c r="A57" s="23" t="s">
        <v>53</v>
      </c>
      <c r="B57" s="27" t="s">
        <v>232</v>
      </c>
      <c r="C57" s="23" t="s">
        <v>233</v>
      </c>
      <c r="D57" s="85">
        <f>'[10]DC26'!$N$53</f>
        <v>202913</v>
      </c>
      <c r="E57" s="85">
        <f>'[10]DC26'!$N$54</f>
        <v>239241</v>
      </c>
      <c r="F57" s="63">
        <f t="shared" si="14"/>
        <v>442154</v>
      </c>
      <c r="G57" s="87">
        <f>'[10]DC26'!$O$53</f>
        <v>202913</v>
      </c>
      <c r="H57" s="85">
        <f>'[10]DC26'!$O$54</f>
        <v>239241</v>
      </c>
      <c r="I57" s="58">
        <f t="shared" si="15"/>
        <v>442154</v>
      </c>
      <c r="J57" s="86">
        <f>'[11]DC26'!$M$52</f>
        <v>191259</v>
      </c>
      <c r="K57" s="87">
        <f>'[11]DC26'!$M$53</f>
        <v>210247</v>
      </c>
      <c r="L57" s="52">
        <f t="shared" si="2"/>
        <v>401506</v>
      </c>
      <c r="M57" s="53">
        <f t="shared" si="18"/>
        <v>0.9080682296213537</v>
      </c>
      <c r="N57" s="87"/>
      <c r="O57" s="85"/>
      <c r="P57" s="52">
        <f t="shared" si="16"/>
        <v>0</v>
      </c>
      <c r="Q57" s="53">
        <f t="shared" si="17"/>
        <v>0</v>
      </c>
      <c r="R57" s="85">
        <f>'[10]DC26'!$P$53</f>
        <v>267364</v>
      </c>
      <c r="S57" s="85">
        <f>'[10]DC26'!$P$54</f>
        <v>185374</v>
      </c>
      <c r="T57" s="52">
        <f t="shared" si="6"/>
        <v>452738</v>
      </c>
      <c r="U57" s="53">
        <f t="shared" si="19"/>
        <v>1.0239373611908973</v>
      </c>
    </row>
    <row r="58" spans="1:21" ht="16.5">
      <c r="A58" s="24"/>
      <c r="B58" s="80" t="s">
        <v>530</v>
      </c>
      <c r="C58" s="24"/>
      <c r="D58" s="54">
        <f>SUM(D52:D57)</f>
        <v>596950</v>
      </c>
      <c r="E58" s="54">
        <f>SUM(E52:E57)</f>
        <v>495415</v>
      </c>
      <c r="F58" s="98">
        <f t="shared" si="14"/>
        <v>1092365</v>
      </c>
      <c r="G58" s="61">
        <f>SUM(G52:G57)</f>
        <v>608092</v>
      </c>
      <c r="H58" s="54">
        <f>SUM(H52:H57)</f>
        <v>499671</v>
      </c>
      <c r="I58" s="59">
        <f t="shared" si="15"/>
        <v>1107763</v>
      </c>
      <c r="J58" s="64">
        <f>SUM(J52:J57)</f>
        <v>609631</v>
      </c>
      <c r="K58" s="61">
        <f>SUM(K52:K57)</f>
        <v>307101</v>
      </c>
      <c r="L58" s="54">
        <f t="shared" si="2"/>
        <v>916732</v>
      </c>
      <c r="M58" s="55">
        <f t="shared" si="18"/>
        <v>0.8275524638392869</v>
      </c>
      <c r="N58" s="61">
        <f>SUM(N52:N57)</f>
        <v>0</v>
      </c>
      <c r="O58" s="54">
        <f>SUM(O52:O57)</f>
        <v>0</v>
      </c>
      <c r="P58" s="54">
        <f t="shared" si="16"/>
        <v>0</v>
      </c>
      <c r="Q58" s="55">
        <f t="shared" si="17"/>
        <v>0</v>
      </c>
      <c r="R58" s="54">
        <f>SUM(R52:R57)</f>
        <v>694748</v>
      </c>
      <c r="S58" s="54">
        <f>SUM(S52:S57)</f>
        <v>274210</v>
      </c>
      <c r="T58" s="54">
        <f t="shared" si="6"/>
        <v>968958</v>
      </c>
      <c r="U58" s="55">
        <f t="shared" si="19"/>
        <v>0.8746979272642252</v>
      </c>
    </row>
    <row r="59" spans="1:21" ht="16.5">
      <c r="A59" s="24"/>
      <c r="B59" s="28"/>
      <c r="C59" s="24"/>
      <c r="D59" s="54"/>
      <c r="E59" s="54"/>
      <c r="F59" s="98"/>
      <c r="G59" s="61"/>
      <c r="H59" s="54"/>
      <c r="I59" s="59"/>
      <c r="J59" s="64"/>
      <c r="K59" s="61"/>
      <c r="L59" s="54"/>
      <c r="M59" s="55"/>
      <c r="N59" s="61"/>
      <c r="O59" s="54"/>
      <c r="P59" s="54"/>
      <c r="Q59" s="55"/>
      <c r="R59" s="54"/>
      <c r="S59" s="54"/>
      <c r="T59" s="54"/>
      <c r="U59" s="55"/>
    </row>
    <row r="60" spans="1:21" ht="12.75">
      <c r="A60" s="23" t="s">
        <v>34</v>
      </c>
      <c r="B60" s="27" t="s">
        <v>234</v>
      </c>
      <c r="C60" s="23" t="s">
        <v>617</v>
      </c>
      <c r="D60" s="85">
        <f>'[10]KZN271'!$N$53</f>
        <v>27845</v>
      </c>
      <c r="E60" s="85">
        <f>'[10]KZN271'!$N$54</f>
        <v>14442</v>
      </c>
      <c r="F60" s="63">
        <f t="shared" si="14"/>
        <v>42287</v>
      </c>
      <c r="G60" s="87">
        <f>'[10]KZN271'!$O$53</f>
        <v>28278</v>
      </c>
      <c r="H60" s="85">
        <f>'[10]KZN271'!$O$54</f>
        <v>18895</v>
      </c>
      <c r="I60" s="58">
        <f t="shared" si="15"/>
        <v>47173</v>
      </c>
      <c r="J60" s="86">
        <f>'[11]KZN271'!$M$52</f>
        <v>28213</v>
      </c>
      <c r="K60" s="87">
        <f>'[11]KZN271'!$M$53</f>
        <v>8434</v>
      </c>
      <c r="L60" s="52">
        <f t="shared" si="2"/>
        <v>36647</v>
      </c>
      <c r="M60" s="53">
        <f aca="true" t="shared" si="20" ref="M60:M66">IF($I60=0,0,$L60/$I60)</f>
        <v>0.7768638840014415</v>
      </c>
      <c r="N60" s="87"/>
      <c r="O60" s="85"/>
      <c r="P60" s="52">
        <f t="shared" si="16"/>
        <v>0</v>
      </c>
      <c r="Q60" s="53">
        <f t="shared" si="17"/>
        <v>0</v>
      </c>
      <c r="R60" s="85">
        <f>'[10]KZN271'!$P$53</f>
        <v>30049</v>
      </c>
      <c r="S60" s="85">
        <f>'[10]KZN271'!$P$54</f>
        <v>7310</v>
      </c>
      <c r="T60" s="52">
        <f t="shared" si="6"/>
        <v>37359</v>
      </c>
      <c r="U60" s="53">
        <f aca="true" t="shared" si="21" ref="U60:U66">IF($I60=0,0,$T60/$I60)</f>
        <v>0.7919572636889747</v>
      </c>
    </row>
    <row r="61" spans="1:21" ht="12.75">
      <c r="A61" s="23" t="s">
        <v>34</v>
      </c>
      <c r="B61" s="27" t="s">
        <v>235</v>
      </c>
      <c r="C61" s="23" t="s">
        <v>618</v>
      </c>
      <c r="D61" s="85">
        <f>'[10]KZN272'!$N$53</f>
        <v>31780</v>
      </c>
      <c r="E61" s="85">
        <f>'[10]KZN272'!$N$54</f>
        <v>17098</v>
      </c>
      <c r="F61" s="63">
        <f t="shared" si="14"/>
        <v>48878</v>
      </c>
      <c r="G61" s="87">
        <f>'[10]KZN272'!$O$53</f>
        <v>31780</v>
      </c>
      <c r="H61" s="85">
        <f>'[10]KZN272'!$O$54</f>
        <v>17098</v>
      </c>
      <c r="I61" s="58">
        <f t="shared" si="15"/>
        <v>48878</v>
      </c>
      <c r="J61" s="86">
        <f>'[11]KZN272'!$M$52</f>
        <v>42707</v>
      </c>
      <c r="K61" s="87">
        <f>'[11]KZN272'!$M$53</f>
        <v>16148</v>
      </c>
      <c r="L61" s="52">
        <f t="shared" si="2"/>
        <v>58855</v>
      </c>
      <c r="M61" s="53">
        <f t="shared" si="20"/>
        <v>1.204120463194075</v>
      </c>
      <c r="N61" s="87"/>
      <c r="O61" s="85"/>
      <c r="P61" s="52">
        <f t="shared" si="16"/>
        <v>0</v>
      </c>
      <c r="Q61" s="53">
        <f t="shared" si="17"/>
        <v>0</v>
      </c>
      <c r="R61" s="85">
        <f>'[10]KZN272'!$P$53</f>
        <v>38079</v>
      </c>
      <c r="S61" s="85">
        <f>'[10]KZN272'!$P$54</f>
        <v>10640</v>
      </c>
      <c r="T61" s="52">
        <f t="shared" si="6"/>
        <v>48719</v>
      </c>
      <c r="U61" s="53">
        <f t="shared" si="21"/>
        <v>0.9967470027415197</v>
      </c>
    </row>
    <row r="62" spans="1:21" ht="12.75">
      <c r="A62" s="23" t="s">
        <v>34</v>
      </c>
      <c r="B62" s="27" t="s">
        <v>236</v>
      </c>
      <c r="C62" s="23" t="s">
        <v>619</v>
      </c>
      <c r="D62" s="85">
        <f>'[10]KZN273'!$N$53</f>
        <v>13717</v>
      </c>
      <c r="E62" s="85">
        <f>'[10]KZN273'!$N$54</f>
        <v>6564</v>
      </c>
      <c r="F62" s="63">
        <f t="shared" si="14"/>
        <v>20281</v>
      </c>
      <c r="G62" s="87">
        <f>'[10]KZN273'!$O$53</f>
        <v>13717</v>
      </c>
      <c r="H62" s="85">
        <f>'[10]KZN273'!$O$54</f>
        <v>6564</v>
      </c>
      <c r="I62" s="58">
        <f t="shared" si="15"/>
        <v>20281</v>
      </c>
      <c r="J62" s="86">
        <f>'[11]KZN273'!$M$52</f>
        <v>22901</v>
      </c>
      <c r="K62" s="87">
        <f>'[11]KZN273'!$M$53</f>
        <v>12445</v>
      </c>
      <c r="L62" s="52">
        <f t="shared" si="2"/>
        <v>35346</v>
      </c>
      <c r="M62" s="53">
        <f t="shared" si="20"/>
        <v>1.7428134707361569</v>
      </c>
      <c r="N62" s="87"/>
      <c r="O62" s="85"/>
      <c r="P62" s="52">
        <f t="shared" si="16"/>
        <v>0</v>
      </c>
      <c r="Q62" s="53">
        <f t="shared" si="17"/>
        <v>0</v>
      </c>
      <c r="R62" s="85">
        <f>'[10]KZN273'!$P$53</f>
        <v>20064</v>
      </c>
      <c r="S62" s="85">
        <f>'[10]KZN273'!$P$54</f>
        <v>3854</v>
      </c>
      <c r="T62" s="52">
        <f t="shared" si="6"/>
        <v>23918</v>
      </c>
      <c r="U62" s="53">
        <f t="shared" si="21"/>
        <v>1.17933040777082</v>
      </c>
    </row>
    <row r="63" spans="1:21" ht="12.75">
      <c r="A63" s="23" t="s">
        <v>34</v>
      </c>
      <c r="B63" s="27" t="s">
        <v>237</v>
      </c>
      <c r="C63" s="23" t="s">
        <v>620</v>
      </c>
      <c r="D63" s="85">
        <f>'[10]KZN274'!$N$53</f>
        <v>30694</v>
      </c>
      <c r="E63" s="85">
        <f>'[10]KZN274'!$N$54</f>
        <v>15664</v>
      </c>
      <c r="F63" s="63">
        <f t="shared" si="14"/>
        <v>46358</v>
      </c>
      <c r="G63" s="87">
        <f>'[10]KZN274'!$O$53</f>
        <v>30694</v>
      </c>
      <c r="H63" s="85">
        <f>'[10]KZN274'!$O$54</f>
        <v>15664</v>
      </c>
      <c r="I63" s="58">
        <f t="shared" si="15"/>
        <v>46358</v>
      </c>
      <c r="J63" s="86">
        <f>'[11]KZN274'!$M$52</f>
        <v>27150</v>
      </c>
      <c r="K63" s="87">
        <f>'[11]KZN274'!$M$53</f>
        <v>11822</v>
      </c>
      <c r="L63" s="52">
        <f t="shared" si="2"/>
        <v>38972</v>
      </c>
      <c r="M63" s="53">
        <f t="shared" si="20"/>
        <v>0.8406747486949394</v>
      </c>
      <c r="N63" s="87"/>
      <c r="O63" s="85"/>
      <c r="P63" s="52">
        <f t="shared" si="16"/>
        <v>0</v>
      </c>
      <c r="Q63" s="53">
        <f t="shared" si="17"/>
        <v>0</v>
      </c>
      <c r="R63" s="85">
        <f>'[10]KZN274'!$P$53</f>
        <v>45054</v>
      </c>
      <c r="S63" s="85">
        <f>'[10]KZN274'!$P$54</f>
        <v>15811</v>
      </c>
      <c r="T63" s="52">
        <f t="shared" si="6"/>
        <v>60865</v>
      </c>
      <c r="U63" s="53">
        <f t="shared" si="21"/>
        <v>1.3129341214029941</v>
      </c>
    </row>
    <row r="64" spans="1:21" ht="12.75">
      <c r="A64" s="23" t="s">
        <v>34</v>
      </c>
      <c r="B64" s="27" t="s">
        <v>238</v>
      </c>
      <c r="C64" s="23" t="s">
        <v>621</v>
      </c>
      <c r="D64" s="85">
        <f>'[10]KZN275'!$N$53</f>
        <v>29884</v>
      </c>
      <c r="E64" s="85">
        <f>'[10]KZN275'!$N$54</f>
        <v>3989</v>
      </c>
      <c r="F64" s="63">
        <f t="shared" si="14"/>
        <v>33873</v>
      </c>
      <c r="G64" s="87">
        <f>'[10]KZN275'!$O$53</f>
        <v>29884</v>
      </c>
      <c r="H64" s="85">
        <f>'[10]KZN275'!$O$54</f>
        <v>3989</v>
      </c>
      <c r="I64" s="58">
        <f t="shared" si="15"/>
        <v>33873</v>
      </c>
      <c r="J64" s="86">
        <f>'[11]KZN275'!$M$52</f>
        <v>26173</v>
      </c>
      <c r="K64" s="87">
        <f>'[11]KZN275'!$M$53</f>
        <v>2421</v>
      </c>
      <c r="L64" s="52">
        <f t="shared" si="2"/>
        <v>28594</v>
      </c>
      <c r="M64" s="53">
        <f t="shared" si="20"/>
        <v>0.8441531603341895</v>
      </c>
      <c r="N64" s="87"/>
      <c r="O64" s="85"/>
      <c r="P64" s="52">
        <f t="shared" si="16"/>
        <v>0</v>
      </c>
      <c r="Q64" s="53">
        <f t="shared" si="17"/>
        <v>0</v>
      </c>
      <c r="R64" s="85">
        <f>'[10]KZN275'!$P$53</f>
        <v>32826</v>
      </c>
      <c r="S64" s="85">
        <f>'[10]KZN275'!$P$54</f>
        <v>2056</v>
      </c>
      <c r="T64" s="52">
        <f t="shared" si="6"/>
        <v>34882</v>
      </c>
      <c r="U64" s="53">
        <f t="shared" si="21"/>
        <v>1.0297877365453312</v>
      </c>
    </row>
    <row r="65" spans="1:21" ht="12.75">
      <c r="A65" s="23" t="s">
        <v>53</v>
      </c>
      <c r="B65" s="27" t="s">
        <v>239</v>
      </c>
      <c r="C65" s="23" t="s">
        <v>240</v>
      </c>
      <c r="D65" s="85">
        <f>'[10]DC27'!$N$53</f>
        <v>138124</v>
      </c>
      <c r="E65" s="85">
        <f>'[10]DC27'!$N$54</f>
        <v>231541</v>
      </c>
      <c r="F65" s="63">
        <f t="shared" si="14"/>
        <v>369665</v>
      </c>
      <c r="G65" s="87">
        <f>'[10]DC27'!$O$53</f>
        <v>138124</v>
      </c>
      <c r="H65" s="85">
        <f>'[10]DC27'!$O$54</f>
        <v>231541</v>
      </c>
      <c r="I65" s="58">
        <f t="shared" si="15"/>
        <v>369665</v>
      </c>
      <c r="J65" s="86">
        <f>'[11]DC27'!$M$52</f>
        <v>116235</v>
      </c>
      <c r="K65" s="87">
        <f>'[11]DC27'!$M$53</f>
        <v>118776</v>
      </c>
      <c r="L65" s="52">
        <f t="shared" si="2"/>
        <v>235011</v>
      </c>
      <c r="M65" s="53">
        <f t="shared" si="20"/>
        <v>0.6357404677207742</v>
      </c>
      <c r="N65" s="87"/>
      <c r="O65" s="85"/>
      <c r="P65" s="52">
        <f t="shared" si="16"/>
        <v>0</v>
      </c>
      <c r="Q65" s="53">
        <f t="shared" si="17"/>
        <v>0</v>
      </c>
      <c r="R65" s="85">
        <f>'[10]DC27'!$P$53</f>
        <v>190923</v>
      </c>
      <c r="S65" s="85">
        <f>'[10]DC27'!$P$54</f>
        <v>105942</v>
      </c>
      <c r="T65" s="52">
        <f t="shared" si="6"/>
        <v>296865</v>
      </c>
      <c r="U65" s="53">
        <f t="shared" si="21"/>
        <v>0.8030649371728457</v>
      </c>
    </row>
    <row r="66" spans="1:21" ht="16.5">
      <c r="A66" s="24"/>
      <c r="B66" s="80" t="s">
        <v>531</v>
      </c>
      <c r="C66" s="24"/>
      <c r="D66" s="54">
        <f>SUM(D60:D65)</f>
        <v>272044</v>
      </c>
      <c r="E66" s="54">
        <f>SUM(E60:E65)</f>
        <v>289298</v>
      </c>
      <c r="F66" s="98">
        <f t="shared" si="14"/>
        <v>561342</v>
      </c>
      <c r="G66" s="61">
        <f>SUM(G60:G65)</f>
        <v>272477</v>
      </c>
      <c r="H66" s="54">
        <f>SUM(H60:H65)</f>
        <v>293751</v>
      </c>
      <c r="I66" s="59">
        <f t="shared" si="15"/>
        <v>566228</v>
      </c>
      <c r="J66" s="64">
        <f>SUM(J60:J65)</f>
        <v>263379</v>
      </c>
      <c r="K66" s="61">
        <f>SUM(K60:K65)</f>
        <v>170046</v>
      </c>
      <c r="L66" s="54">
        <f t="shared" si="2"/>
        <v>433425</v>
      </c>
      <c r="M66" s="55">
        <f t="shared" si="20"/>
        <v>0.7654602033103273</v>
      </c>
      <c r="N66" s="61">
        <f>SUM(N60:N65)</f>
        <v>0</v>
      </c>
      <c r="O66" s="54">
        <f>SUM(O60:O65)</f>
        <v>0</v>
      </c>
      <c r="P66" s="54">
        <f t="shared" si="16"/>
        <v>0</v>
      </c>
      <c r="Q66" s="55">
        <f t="shared" si="17"/>
        <v>0</v>
      </c>
      <c r="R66" s="54">
        <f>SUM(R60:R65)</f>
        <v>356995</v>
      </c>
      <c r="S66" s="54">
        <f>SUM(S60:S65)</f>
        <v>145613</v>
      </c>
      <c r="T66" s="54">
        <f t="shared" si="6"/>
        <v>502608</v>
      </c>
      <c r="U66" s="55">
        <f t="shared" si="21"/>
        <v>0.8876424337899221</v>
      </c>
    </row>
    <row r="67" spans="1:21" ht="16.5">
      <c r="A67" s="24"/>
      <c r="B67" s="28"/>
      <c r="C67" s="24"/>
      <c r="D67" s="54"/>
      <c r="E67" s="54"/>
      <c r="F67" s="98"/>
      <c r="G67" s="61"/>
      <c r="H67" s="54"/>
      <c r="I67" s="59"/>
      <c r="J67" s="64"/>
      <c r="K67" s="61"/>
      <c r="L67" s="54"/>
      <c r="M67" s="55"/>
      <c r="N67" s="61"/>
      <c r="O67" s="54"/>
      <c r="P67" s="54"/>
      <c r="Q67" s="55"/>
      <c r="R67" s="54"/>
      <c r="S67" s="54"/>
      <c r="T67" s="54"/>
      <c r="U67" s="55"/>
    </row>
    <row r="68" spans="1:21" ht="12.75">
      <c r="A68" s="23" t="s">
        <v>34</v>
      </c>
      <c r="B68" s="27" t="s">
        <v>241</v>
      </c>
      <c r="C68" s="23" t="s">
        <v>622</v>
      </c>
      <c r="D68" s="85">
        <f>'[10]KZN281'!$N$53</f>
        <v>45381</v>
      </c>
      <c r="E68" s="85">
        <f>'[10]KZN281'!$N$54</f>
        <v>12147</v>
      </c>
      <c r="F68" s="63">
        <f t="shared" si="14"/>
        <v>57528</v>
      </c>
      <c r="G68" s="87">
        <f>'[10]KZN281'!$O$53</f>
        <v>45381</v>
      </c>
      <c r="H68" s="85">
        <f>'[10]KZN281'!$O$54</f>
        <v>12147</v>
      </c>
      <c r="I68" s="58">
        <f t="shared" si="15"/>
        <v>57528</v>
      </c>
      <c r="J68" s="86">
        <f>'[11]KZN281'!$M$52</f>
        <v>6443</v>
      </c>
      <c r="K68" s="87">
        <f>'[11]KZN281'!$M$53</f>
        <v>8816</v>
      </c>
      <c r="L68" s="52">
        <f t="shared" si="2"/>
        <v>15259</v>
      </c>
      <c r="M68" s="53">
        <f aca="true" t="shared" si="22" ref="M68:M75">IF($I68=0,0,$L68/$I68)</f>
        <v>0.26524475038242246</v>
      </c>
      <c r="N68" s="87"/>
      <c r="O68" s="85"/>
      <c r="P68" s="52">
        <f t="shared" si="16"/>
        <v>0</v>
      </c>
      <c r="Q68" s="53">
        <f t="shared" si="17"/>
        <v>0</v>
      </c>
      <c r="R68" s="85">
        <f>'[10]KZN281'!$P$53</f>
        <v>34107</v>
      </c>
      <c r="S68" s="85">
        <f>'[10]KZN281'!$P$54</f>
        <v>294</v>
      </c>
      <c r="T68" s="52">
        <f t="shared" si="6"/>
        <v>34401</v>
      </c>
      <c r="U68" s="53">
        <f aca="true" t="shared" si="23" ref="U68:U75">IF($I68=0,0,$T68/$I68)</f>
        <v>0.5979870671672924</v>
      </c>
    </row>
    <row r="69" spans="1:21" ht="12.75">
      <c r="A69" s="23" t="s">
        <v>34</v>
      </c>
      <c r="B69" s="27" t="s">
        <v>242</v>
      </c>
      <c r="C69" s="23" t="s">
        <v>623</v>
      </c>
      <c r="D69" s="85">
        <f>'[10]KZN282'!$N$53</f>
        <v>1064916</v>
      </c>
      <c r="E69" s="85">
        <f>'[10]KZN282'!$N$54</f>
        <v>559468</v>
      </c>
      <c r="F69" s="63">
        <f t="shared" si="14"/>
        <v>1624384</v>
      </c>
      <c r="G69" s="87">
        <f>'[10]KZN282'!$O$53</f>
        <v>1240646</v>
      </c>
      <c r="H69" s="85">
        <f>'[10]KZN282'!$O$54</f>
        <v>559468</v>
      </c>
      <c r="I69" s="58">
        <f t="shared" si="15"/>
        <v>1800114</v>
      </c>
      <c r="J69" s="86">
        <f>'[11]KZN282'!$M$52</f>
        <v>1081213</v>
      </c>
      <c r="K69" s="87">
        <f>'[11]KZN282'!$M$53</f>
        <v>359295</v>
      </c>
      <c r="L69" s="52">
        <f t="shared" si="2"/>
        <v>1440508</v>
      </c>
      <c r="M69" s="53">
        <f t="shared" si="22"/>
        <v>0.8002315408912991</v>
      </c>
      <c r="N69" s="87"/>
      <c r="O69" s="85"/>
      <c r="P69" s="52">
        <f t="shared" si="16"/>
        <v>0</v>
      </c>
      <c r="Q69" s="53">
        <f t="shared" si="17"/>
        <v>0</v>
      </c>
      <c r="R69" s="85">
        <f>'[10]KZN282'!$P$53</f>
        <v>1083299</v>
      </c>
      <c r="S69" s="85">
        <f>'[10]KZN282'!$P$54</f>
        <v>412993</v>
      </c>
      <c r="T69" s="52">
        <f t="shared" si="6"/>
        <v>1496292</v>
      </c>
      <c r="U69" s="53">
        <f t="shared" si="23"/>
        <v>0.8312206893563407</v>
      </c>
    </row>
    <row r="70" spans="1:21" ht="12.75">
      <c r="A70" s="23" t="s">
        <v>34</v>
      </c>
      <c r="B70" s="27" t="s">
        <v>243</v>
      </c>
      <c r="C70" s="23" t="s">
        <v>624</v>
      </c>
      <c r="D70" s="85">
        <f>'[10]KZN283'!$N$53</f>
        <v>11484</v>
      </c>
      <c r="E70" s="85">
        <f>'[10]KZN283'!$N$54</f>
        <v>5307</v>
      </c>
      <c r="F70" s="63">
        <f t="shared" si="14"/>
        <v>16791</v>
      </c>
      <c r="G70" s="87">
        <f>'[10]KZN283'!$O$53</f>
        <v>11484</v>
      </c>
      <c r="H70" s="85">
        <f>'[10]KZN283'!$O$54</f>
        <v>5307</v>
      </c>
      <c r="I70" s="58">
        <f t="shared" si="15"/>
        <v>16791</v>
      </c>
      <c r="J70" s="86">
        <f>'[11]KZN283'!$M$52</f>
        <v>13272</v>
      </c>
      <c r="K70" s="87">
        <f>'[11]KZN283'!$M$53</f>
        <v>5763</v>
      </c>
      <c r="L70" s="52">
        <f t="shared" si="2"/>
        <v>19035</v>
      </c>
      <c r="M70" s="53">
        <f t="shared" si="22"/>
        <v>1.1336430230480614</v>
      </c>
      <c r="N70" s="87"/>
      <c r="O70" s="85"/>
      <c r="P70" s="52">
        <f t="shared" si="16"/>
        <v>0</v>
      </c>
      <c r="Q70" s="53">
        <f t="shared" si="17"/>
        <v>0</v>
      </c>
      <c r="R70" s="85">
        <f>'[10]KZN283'!$P$53</f>
        <v>14525</v>
      </c>
      <c r="S70" s="85">
        <f>'[10]KZN283'!$P$54</f>
        <v>1079</v>
      </c>
      <c r="T70" s="52">
        <f t="shared" si="6"/>
        <v>15604</v>
      </c>
      <c r="U70" s="53">
        <f t="shared" si="23"/>
        <v>0.9293073670418677</v>
      </c>
    </row>
    <row r="71" spans="1:21" ht="12.75">
      <c r="A71" s="23" t="s">
        <v>34</v>
      </c>
      <c r="B71" s="27" t="s">
        <v>244</v>
      </c>
      <c r="C71" s="23" t="s">
        <v>625</v>
      </c>
      <c r="D71" s="85">
        <f>'[10]KZN284'!$N$53</f>
        <v>108013</v>
      </c>
      <c r="E71" s="85">
        <f>'[10]KZN284'!$N$54</f>
        <v>36510</v>
      </c>
      <c r="F71" s="63">
        <f t="shared" si="14"/>
        <v>144523</v>
      </c>
      <c r="G71" s="87">
        <f>'[10]KZN284'!$O$53</f>
        <v>120030</v>
      </c>
      <c r="H71" s="85">
        <f>'[10]KZN284'!$O$54</f>
        <v>28094</v>
      </c>
      <c r="I71" s="58">
        <f t="shared" si="15"/>
        <v>148124</v>
      </c>
      <c r="J71" s="86">
        <f>'[11]KZN284'!$M$52</f>
        <v>114074</v>
      </c>
      <c r="K71" s="87">
        <f>'[11]KZN284'!$M$53</f>
        <v>22533</v>
      </c>
      <c r="L71" s="52">
        <f t="shared" si="2"/>
        <v>136607</v>
      </c>
      <c r="M71" s="53">
        <f t="shared" si="22"/>
        <v>0.9222475763549458</v>
      </c>
      <c r="N71" s="87"/>
      <c r="O71" s="85"/>
      <c r="P71" s="52">
        <f t="shared" si="16"/>
        <v>0</v>
      </c>
      <c r="Q71" s="53">
        <f t="shared" si="17"/>
        <v>0</v>
      </c>
      <c r="R71" s="85">
        <f>'[10]KZN284'!$P$53</f>
        <v>113692</v>
      </c>
      <c r="S71" s="85">
        <f>'[10]KZN284'!$P$54</f>
        <v>23690</v>
      </c>
      <c r="T71" s="52">
        <f t="shared" si="6"/>
        <v>137382</v>
      </c>
      <c r="U71" s="53">
        <f t="shared" si="23"/>
        <v>0.9274796791877076</v>
      </c>
    </row>
    <row r="72" spans="1:21" ht="12.75">
      <c r="A72" s="23" t="s">
        <v>34</v>
      </c>
      <c r="B72" s="27" t="s">
        <v>245</v>
      </c>
      <c r="C72" s="23" t="s">
        <v>626</v>
      </c>
      <c r="D72" s="85">
        <f>'[10]KZN285'!$N$53</f>
        <v>32082</v>
      </c>
      <c r="E72" s="85">
        <f>'[10]KZN285'!$N$54</f>
        <v>6490</v>
      </c>
      <c r="F72" s="63">
        <f t="shared" si="14"/>
        <v>38572</v>
      </c>
      <c r="G72" s="87">
        <f>'[10]KZN285'!$O$53</f>
        <v>32992</v>
      </c>
      <c r="H72" s="85">
        <f>'[10]KZN285'!$O$54</f>
        <v>6490</v>
      </c>
      <c r="I72" s="58">
        <f t="shared" si="15"/>
        <v>39482</v>
      </c>
      <c r="J72" s="86">
        <f>'[11]KZN285'!$M$52</f>
        <v>31034</v>
      </c>
      <c r="K72" s="87">
        <f>'[11]KZN285'!$M$53</f>
        <v>6556</v>
      </c>
      <c r="L72" s="52">
        <f t="shared" si="2"/>
        <v>37590</v>
      </c>
      <c r="M72" s="53">
        <f t="shared" si="22"/>
        <v>0.9520794286003749</v>
      </c>
      <c r="N72" s="87"/>
      <c r="O72" s="85"/>
      <c r="P72" s="52">
        <f t="shared" si="16"/>
        <v>0</v>
      </c>
      <c r="Q72" s="53">
        <f t="shared" si="17"/>
        <v>0</v>
      </c>
      <c r="R72" s="85">
        <f>'[10]KZN285'!$P$53</f>
        <v>42121</v>
      </c>
      <c r="S72" s="85">
        <f>'[10]KZN285'!$P$54</f>
        <v>11483</v>
      </c>
      <c r="T72" s="52">
        <f t="shared" si="6"/>
        <v>53604</v>
      </c>
      <c r="U72" s="53">
        <f t="shared" si="23"/>
        <v>1.3576819816625298</v>
      </c>
    </row>
    <row r="73" spans="1:21" ht="12.75">
      <c r="A73" s="23" t="s">
        <v>34</v>
      </c>
      <c r="B73" s="27" t="s">
        <v>246</v>
      </c>
      <c r="C73" s="23" t="s">
        <v>627</v>
      </c>
      <c r="D73" s="85">
        <f>'[10]KZN286'!$N$53</f>
        <v>22428</v>
      </c>
      <c r="E73" s="85">
        <f>'[10]KZN286'!$N$54</f>
        <v>8406</v>
      </c>
      <c r="F73" s="63">
        <f t="shared" si="14"/>
        <v>30834</v>
      </c>
      <c r="G73" s="87">
        <f>'[10]KZN286'!$O$53</f>
        <v>22428</v>
      </c>
      <c r="H73" s="85">
        <f>'[10]KZN286'!$O$54</f>
        <v>8406</v>
      </c>
      <c r="I73" s="58">
        <f t="shared" si="15"/>
        <v>30834</v>
      </c>
      <c r="J73" s="86">
        <f>'[11]KZN286'!$M$52</f>
        <v>28785</v>
      </c>
      <c r="K73" s="87">
        <f>'[11]KZN286'!$M$53</f>
        <v>10556</v>
      </c>
      <c r="L73" s="52">
        <f t="shared" si="2"/>
        <v>39341</v>
      </c>
      <c r="M73" s="53">
        <f t="shared" si="22"/>
        <v>1.2758967373678407</v>
      </c>
      <c r="N73" s="87"/>
      <c r="O73" s="85"/>
      <c r="P73" s="52">
        <f t="shared" si="16"/>
        <v>0</v>
      </c>
      <c r="Q73" s="53">
        <f t="shared" si="17"/>
        <v>0</v>
      </c>
      <c r="R73" s="85">
        <f>'[10]KZN286'!$P$53</f>
        <v>27334</v>
      </c>
      <c r="S73" s="85">
        <f>'[10]KZN286'!$P$54</f>
        <v>11470</v>
      </c>
      <c r="T73" s="52">
        <f t="shared" si="6"/>
        <v>38804</v>
      </c>
      <c r="U73" s="53">
        <f t="shared" si="23"/>
        <v>1.2584808977103197</v>
      </c>
    </row>
    <row r="74" spans="1:21" ht="12.75">
      <c r="A74" s="23" t="s">
        <v>53</v>
      </c>
      <c r="B74" s="27" t="s">
        <v>247</v>
      </c>
      <c r="C74" s="23" t="s">
        <v>248</v>
      </c>
      <c r="D74" s="85">
        <f>'[10]DC28'!$N$53</f>
        <v>274799</v>
      </c>
      <c r="E74" s="85">
        <f>'[10]DC28'!$N$54</f>
        <v>170894</v>
      </c>
      <c r="F74" s="63">
        <f t="shared" si="14"/>
        <v>445693</v>
      </c>
      <c r="G74" s="87">
        <f>'[10]DC28'!$O$53</f>
        <v>405364</v>
      </c>
      <c r="H74" s="85">
        <f>'[10]DC28'!$O$54</f>
        <v>263403</v>
      </c>
      <c r="I74" s="58">
        <f t="shared" si="15"/>
        <v>668767</v>
      </c>
      <c r="J74" s="86">
        <f>'[11]DC28'!$M$52</f>
        <v>372205</v>
      </c>
      <c r="K74" s="87">
        <f>'[11]DC28'!$M$53</f>
        <v>116334</v>
      </c>
      <c r="L74" s="52">
        <f t="shared" si="2"/>
        <v>488539</v>
      </c>
      <c r="M74" s="53">
        <f t="shared" si="22"/>
        <v>0.7305070375781102</v>
      </c>
      <c r="N74" s="87"/>
      <c r="O74" s="85"/>
      <c r="P74" s="52">
        <f t="shared" si="16"/>
        <v>0</v>
      </c>
      <c r="Q74" s="53">
        <f t="shared" si="17"/>
        <v>0</v>
      </c>
      <c r="R74" s="85">
        <f>'[10]DC28'!$P$53</f>
        <v>326952</v>
      </c>
      <c r="S74" s="85">
        <f>'[10]DC28'!$P$54</f>
        <v>155060</v>
      </c>
      <c r="T74" s="52">
        <f t="shared" si="6"/>
        <v>482012</v>
      </c>
      <c r="U74" s="53">
        <f t="shared" si="23"/>
        <v>0.7207472856764763</v>
      </c>
    </row>
    <row r="75" spans="1:21" ht="16.5">
      <c r="A75" s="24"/>
      <c r="B75" s="80" t="s">
        <v>532</v>
      </c>
      <c r="C75" s="24"/>
      <c r="D75" s="54">
        <f>SUM(D68:D74)</f>
        <v>1559103</v>
      </c>
      <c r="E75" s="54">
        <f>SUM(E68:E74)</f>
        <v>799222</v>
      </c>
      <c r="F75" s="98">
        <f t="shared" si="14"/>
        <v>2358325</v>
      </c>
      <c r="G75" s="61">
        <f>SUM(G68:G74)</f>
        <v>1878325</v>
      </c>
      <c r="H75" s="54">
        <f>SUM(H68:H74)</f>
        <v>883315</v>
      </c>
      <c r="I75" s="59">
        <f t="shared" si="15"/>
        <v>2761640</v>
      </c>
      <c r="J75" s="64">
        <f>SUM(J68:J74)</f>
        <v>1647026</v>
      </c>
      <c r="K75" s="61">
        <f>SUM(K68:K74)</f>
        <v>529853</v>
      </c>
      <c r="L75" s="54">
        <f t="shared" si="2"/>
        <v>2176879</v>
      </c>
      <c r="M75" s="55">
        <f t="shared" si="22"/>
        <v>0.7882558914268333</v>
      </c>
      <c r="N75" s="61">
        <f>SUM(N68:N74)</f>
        <v>0</v>
      </c>
      <c r="O75" s="54">
        <f>SUM(O68:O74)</f>
        <v>0</v>
      </c>
      <c r="P75" s="54">
        <f t="shared" si="16"/>
        <v>0</v>
      </c>
      <c r="Q75" s="55">
        <f t="shared" si="17"/>
        <v>0</v>
      </c>
      <c r="R75" s="54">
        <f>SUM(R68:R74)</f>
        <v>1642030</v>
      </c>
      <c r="S75" s="54">
        <f>SUM(S68:S74)</f>
        <v>616069</v>
      </c>
      <c r="T75" s="54">
        <f t="shared" si="6"/>
        <v>2258099</v>
      </c>
      <c r="U75" s="55">
        <f t="shared" si="23"/>
        <v>0.8176659521154097</v>
      </c>
    </row>
    <row r="76" spans="1:21" ht="16.5">
      <c r="A76" s="24"/>
      <c r="B76" s="28"/>
      <c r="C76" s="24"/>
      <c r="D76" s="54"/>
      <c r="E76" s="54"/>
      <c r="F76" s="98"/>
      <c r="G76" s="61"/>
      <c r="H76" s="54"/>
      <c r="I76" s="59"/>
      <c r="J76" s="64"/>
      <c r="K76" s="61"/>
      <c r="L76" s="54"/>
      <c r="M76" s="55"/>
      <c r="N76" s="61"/>
      <c r="O76" s="54"/>
      <c r="P76" s="54"/>
      <c r="Q76" s="55"/>
      <c r="R76" s="54"/>
      <c r="S76" s="54"/>
      <c r="T76" s="54"/>
      <c r="U76" s="55"/>
    </row>
    <row r="77" spans="1:21" ht="12.75">
      <c r="A77" s="23" t="s">
        <v>34</v>
      </c>
      <c r="B77" s="27" t="s">
        <v>249</v>
      </c>
      <c r="C77" s="23" t="s">
        <v>628</v>
      </c>
      <c r="D77" s="85">
        <f>'[10]KZN291'!$N$53</f>
        <v>61870</v>
      </c>
      <c r="E77" s="85">
        <f>'[10]KZN291'!$N$54</f>
        <v>65041</v>
      </c>
      <c r="F77" s="63">
        <f t="shared" si="14"/>
        <v>126911</v>
      </c>
      <c r="G77" s="87">
        <f>'[10]KZN291'!$O$53</f>
        <v>62275</v>
      </c>
      <c r="H77" s="85">
        <f>'[10]KZN291'!$O$54</f>
        <v>0</v>
      </c>
      <c r="I77" s="58">
        <f t="shared" si="15"/>
        <v>62275</v>
      </c>
      <c r="J77" s="86">
        <f>'[11]KZN291'!$M$52</f>
        <v>53062</v>
      </c>
      <c r="K77" s="87">
        <f>'[11]KZN291'!$M$53</f>
        <v>3364</v>
      </c>
      <c r="L77" s="52">
        <f t="shared" si="2"/>
        <v>56426</v>
      </c>
      <c r="M77" s="53">
        <f aca="true" t="shared" si="24" ref="M77:M82">IF($I77=0,0,$L77/$I77)</f>
        <v>0.9060778803693296</v>
      </c>
      <c r="N77" s="87"/>
      <c r="O77" s="85"/>
      <c r="P77" s="52">
        <f t="shared" si="16"/>
        <v>0</v>
      </c>
      <c r="Q77" s="53">
        <f t="shared" si="17"/>
        <v>0</v>
      </c>
      <c r="R77" s="85">
        <f>'[10]KZN291'!$P$53</f>
        <v>82783</v>
      </c>
      <c r="S77" s="85">
        <f>'[10]KZN291'!$P$54</f>
        <v>16459</v>
      </c>
      <c r="T77" s="52">
        <f t="shared" si="6"/>
        <v>99242</v>
      </c>
      <c r="U77" s="53">
        <f aca="true" t="shared" si="25" ref="U77:U82">IF($I77=0,0,$T77/$I77)</f>
        <v>1.5936089923725412</v>
      </c>
    </row>
    <row r="78" spans="1:21" ht="12.75">
      <c r="A78" s="23" t="s">
        <v>34</v>
      </c>
      <c r="B78" s="27" t="s">
        <v>250</v>
      </c>
      <c r="C78" s="23" t="s">
        <v>629</v>
      </c>
      <c r="D78" s="85">
        <f>'[10]KZN292'!$N$53</f>
        <v>645993</v>
      </c>
      <c r="E78" s="85">
        <f>'[10]KZN292'!$N$54</f>
        <v>300957</v>
      </c>
      <c r="F78" s="63">
        <f t="shared" si="14"/>
        <v>946950</v>
      </c>
      <c r="G78" s="87">
        <f>'[10]KZN292'!$O$53</f>
        <v>679939</v>
      </c>
      <c r="H78" s="85">
        <f>'[10]KZN292'!$O$54</f>
        <v>166239</v>
      </c>
      <c r="I78" s="58">
        <f t="shared" si="15"/>
        <v>846178</v>
      </c>
      <c r="J78" s="86">
        <f>'[11]KZN292'!$M$52</f>
        <v>594117</v>
      </c>
      <c r="K78" s="87">
        <f>'[11]KZN292'!$M$53</f>
        <v>86792</v>
      </c>
      <c r="L78" s="52">
        <f t="shared" si="2"/>
        <v>680909</v>
      </c>
      <c r="M78" s="53">
        <f t="shared" si="24"/>
        <v>0.8046876661884379</v>
      </c>
      <c r="N78" s="87"/>
      <c r="O78" s="85"/>
      <c r="P78" s="52">
        <f t="shared" si="16"/>
        <v>0</v>
      </c>
      <c r="Q78" s="53">
        <f t="shared" si="17"/>
        <v>0</v>
      </c>
      <c r="R78" s="85">
        <f>'[10]KZN292'!$P$53</f>
        <v>441109</v>
      </c>
      <c r="S78" s="85">
        <f>'[10]KZN292'!$P$54</f>
        <v>85351</v>
      </c>
      <c r="T78" s="52">
        <f t="shared" si="6"/>
        <v>526460</v>
      </c>
      <c r="U78" s="53">
        <f t="shared" si="25"/>
        <v>0.6221622400960555</v>
      </c>
    </row>
    <row r="79" spans="1:21" ht="12.75">
      <c r="A79" s="23" t="s">
        <v>34</v>
      </c>
      <c r="B79" s="27" t="s">
        <v>251</v>
      </c>
      <c r="C79" s="23" t="s">
        <v>630</v>
      </c>
      <c r="D79" s="85">
        <f>'[10]KZN293'!$N$53</f>
        <v>20792</v>
      </c>
      <c r="E79" s="85">
        <f>'[10]KZN293'!$N$54</f>
        <v>15423</v>
      </c>
      <c r="F79" s="63">
        <f t="shared" si="14"/>
        <v>36215</v>
      </c>
      <c r="G79" s="87">
        <f>'[10]KZN293'!$O$53</f>
        <v>20792</v>
      </c>
      <c r="H79" s="85">
        <f>'[10]KZN293'!$O$54</f>
        <v>15423</v>
      </c>
      <c r="I79" s="58">
        <f t="shared" si="15"/>
        <v>36215</v>
      </c>
      <c r="J79" s="86">
        <f>'[11]KZN293'!$M$52</f>
        <v>31872</v>
      </c>
      <c r="K79" s="87">
        <f>'[11]KZN293'!$M$53</f>
        <v>8223</v>
      </c>
      <c r="L79" s="52">
        <f t="shared" si="2"/>
        <v>40095</v>
      </c>
      <c r="M79" s="53">
        <f t="shared" si="24"/>
        <v>1.1071379262736436</v>
      </c>
      <c r="N79" s="87"/>
      <c r="O79" s="85"/>
      <c r="P79" s="52">
        <f t="shared" si="16"/>
        <v>0</v>
      </c>
      <c r="Q79" s="53">
        <f t="shared" si="17"/>
        <v>0</v>
      </c>
      <c r="R79" s="85">
        <f>'[10]KZN293'!$P$53</f>
        <v>41919</v>
      </c>
      <c r="S79" s="85">
        <f>'[10]KZN293'!$P$54</f>
        <v>14933</v>
      </c>
      <c r="T79" s="52">
        <f t="shared" si="6"/>
        <v>56852</v>
      </c>
      <c r="U79" s="53">
        <f t="shared" si="25"/>
        <v>1.5698467485848406</v>
      </c>
    </row>
    <row r="80" spans="1:21" ht="12.75">
      <c r="A80" s="23" t="s">
        <v>34</v>
      </c>
      <c r="B80" s="27" t="s">
        <v>252</v>
      </c>
      <c r="C80" s="23" t="s">
        <v>631</v>
      </c>
      <c r="D80" s="85">
        <f>'[10]KZN294'!$N$53</f>
        <v>22616</v>
      </c>
      <c r="E80" s="85">
        <f>'[10]KZN294'!$N$54</f>
        <v>9202</v>
      </c>
      <c r="F80" s="63">
        <f t="shared" si="14"/>
        <v>31818</v>
      </c>
      <c r="G80" s="87">
        <f>'[10]KZN294'!$O$53</f>
        <v>22616</v>
      </c>
      <c r="H80" s="85">
        <f>'[10]KZN294'!$O$54</f>
        <v>9202</v>
      </c>
      <c r="I80" s="58">
        <f t="shared" si="15"/>
        <v>31818</v>
      </c>
      <c r="J80" s="86">
        <f>'[11]KZN294'!$M$52</f>
        <v>19270</v>
      </c>
      <c r="K80" s="87">
        <f>'[11]KZN294'!$M$53</f>
        <v>2145</v>
      </c>
      <c r="L80" s="52">
        <f t="shared" si="2"/>
        <v>21415</v>
      </c>
      <c r="M80" s="53">
        <f t="shared" si="24"/>
        <v>0.6730467031240178</v>
      </c>
      <c r="N80" s="87"/>
      <c r="O80" s="85"/>
      <c r="P80" s="52">
        <f t="shared" si="16"/>
        <v>0</v>
      </c>
      <c r="Q80" s="53">
        <f t="shared" si="17"/>
        <v>0</v>
      </c>
      <c r="R80" s="85">
        <f>'[10]KZN294'!$P$53</f>
        <v>23889</v>
      </c>
      <c r="S80" s="85">
        <f>'[10]KZN294'!$P$54</f>
        <v>20733</v>
      </c>
      <c r="T80" s="52">
        <f t="shared" si="6"/>
        <v>44622</v>
      </c>
      <c r="U80" s="53">
        <f t="shared" si="25"/>
        <v>1.402413728078446</v>
      </c>
    </row>
    <row r="81" spans="1:21" ht="12.75">
      <c r="A81" s="23" t="s">
        <v>53</v>
      </c>
      <c r="B81" s="27" t="s">
        <v>253</v>
      </c>
      <c r="C81" s="23" t="s">
        <v>254</v>
      </c>
      <c r="D81" s="85">
        <f>'[10]DC29'!$N$53</f>
        <v>210743</v>
      </c>
      <c r="E81" s="85">
        <f>'[10]DC29'!$N$54</f>
        <v>149722</v>
      </c>
      <c r="F81" s="63">
        <f t="shared" si="14"/>
        <v>360465</v>
      </c>
      <c r="G81" s="87">
        <f>'[10]DC29'!$O$53</f>
        <v>210743</v>
      </c>
      <c r="H81" s="85">
        <f>'[10]DC29'!$O$54</f>
        <v>149722</v>
      </c>
      <c r="I81" s="58">
        <f t="shared" si="15"/>
        <v>360465</v>
      </c>
      <c r="J81" s="86">
        <f>'[11]DC29'!$M$52</f>
        <v>219436</v>
      </c>
      <c r="K81" s="87">
        <f>'[11]DC29'!$M$53</f>
        <v>115020</v>
      </c>
      <c r="L81" s="52">
        <f t="shared" si="2"/>
        <v>334456</v>
      </c>
      <c r="M81" s="53">
        <f t="shared" si="24"/>
        <v>0.9278459767245086</v>
      </c>
      <c r="N81" s="87"/>
      <c r="O81" s="85"/>
      <c r="P81" s="52">
        <f t="shared" si="16"/>
        <v>0</v>
      </c>
      <c r="Q81" s="53">
        <f t="shared" si="17"/>
        <v>0</v>
      </c>
      <c r="R81" s="85">
        <f>'[10]DC29'!$P$53</f>
        <v>229982</v>
      </c>
      <c r="S81" s="85">
        <f>'[10]DC29'!$P$54</f>
        <v>114437</v>
      </c>
      <c r="T81" s="52">
        <f t="shared" si="6"/>
        <v>344419</v>
      </c>
      <c r="U81" s="53">
        <f t="shared" si="25"/>
        <v>0.9554852759629923</v>
      </c>
    </row>
    <row r="82" spans="1:21" ht="16.5">
      <c r="A82" s="24"/>
      <c r="B82" s="80" t="s">
        <v>533</v>
      </c>
      <c r="C82" s="24"/>
      <c r="D82" s="54">
        <f>SUM(D77:D81)</f>
        <v>962014</v>
      </c>
      <c r="E82" s="54">
        <f>SUM(E77:E81)</f>
        <v>540345</v>
      </c>
      <c r="F82" s="98">
        <f t="shared" si="14"/>
        <v>1502359</v>
      </c>
      <c r="G82" s="61">
        <f>SUM(G77:G81)</f>
        <v>996365</v>
      </c>
      <c r="H82" s="54">
        <f>SUM(H77:H81)</f>
        <v>340586</v>
      </c>
      <c r="I82" s="59">
        <f t="shared" si="15"/>
        <v>1336951</v>
      </c>
      <c r="J82" s="64">
        <f>SUM(J77:J81)</f>
        <v>917757</v>
      </c>
      <c r="K82" s="61">
        <f>SUM(K77:K81)</f>
        <v>215544</v>
      </c>
      <c r="L82" s="54">
        <f t="shared" si="2"/>
        <v>1133301</v>
      </c>
      <c r="M82" s="55">
        <f t="shared" si="24"/>
        <v>0.8476757936528714</v>
      </c>
      <c r="N82" s="61">
        <f>SUM(N77:N81)</f>
        <v>0</v>
      </c>
      <c r="O82" s="54">
        <f>SUM(O77:O81)</f>
        <v>0</v>
      </c>
      <c r="P82" s="54">
        <f t="shared" si="16"/>
        <v>0</v>
      </c>
      <c r="Q82" s="55">
        <f t="shared" si="17"/>
        <v>0</v>
      </c>
      <c r="R82" s="54">
        <f>SUM(R77:R81)</f>
        <v>819682</v>
      </c>
      <c r="S82" s="54">
        <f>SUM(S77:S81)</f>
        <v>251913</v>
      </c>
      <c r="T82" s="54">
        <f t="shared" si="6"/>
        <v>1071595</v>
      </c>
      <c r="U82" s="55">
        <f t="shared" si="25"/>
        <v>0.8015215217311629</v>
      </c>
    </row>
    <row r="83" spans="1:21" ht="16.5">
      <c r="A83" s="24"/>
      <c r="B83" s="28"/>
      <c r="C83" s="24"/>
      <c r="D83" s="54"/>
      <c r="E83" s="54"/>
      <c r="F83" s="98"/>
      <c r="G83" s="61"/>
      <c r="H83" s="54"/>
      <c r="I83" s="59"/>
      <c r="J83" s="64"/>
      <c r="K83" s="61"/>
      <c r="L83" s="54"/>
      <c r="M83" s="55"/>
      <c r="N83" s="61"/>
      <c r="O83" s="54"/>
      <c r="P83" s="54"/>
      <c r="Q83" s="55"/>
      <c r="R83" s="54"/>
      <c r="S83" s="54"/>
      <c r="T83" s="54"/>
      <c r="U83" s="55"/>
    </row>
    <row r="84" spans="1:21" ht="12.75">
      <c r="A84" s="23" t="s">
        <v>34</v>
      </c>
      <c r="B84" s="27" t="s">
        <v>255</v>
      </c>
      <c r="C84" s="23" t="s">
        <v>632</v>
      </c>
      <c r="D84" s="85">
        <f>'[10]KZN431'!$N$53</f>
        <v>34209</v>
      </c>
      <c r="E84" s="85">
        <f>'[10]KZN431'!$N$54</f>
        <v>46453</v>
      </c>
      <c r="F84" s="63">
        <f aca="true" t="shared" si="26" ref="F84:F92">$D84+$E84</f>
        <v>80662</v>
      </c>
      <c r="G84" s="87">
        <f>'[10]KZN431'!$O$53</f>
        <v>34209</v>
      </c>
      <c r="H84" s="85">
        <f>'[10]KZN431'!$O$54</f>
        <v>46453</v>
      </c>
      <c r="I84" s="58">
        <f aca="true" t="shared" si="27" ref="I84:I92">$G84+$H84</f>
        <v>80662</v>
      </c>
      <c r="J84" s="86">
        <f>'[11]KZN431'!$M$52</f>
        <v>25569</v>
      </c>
      <c r="K84" s="87">
        <f>'[11]KZN431'!$M$53</f>
        <v>16554</v>
      </c>
      <c r="L84" s="52">
        <f aca="true" t="shared" si="28" ref="L84:L92">$J84+$K84</f>
        <v>42123</v>
      </c>
      <c r="M84" s="53">
        <f aca="true" t="shared" si="29" ref="M84:M90">IF($I84=0,0,$L84/$I84)</f>
        <v>0.5222161612655277</v>
      </c>
      <c r="N84" s="87"/>
      <c r="O84" s="85"/>
      <c r="P84" s="52">
        <f aca="true" t="shared" si="30" ref="P84:P92">$N84+$O84</f>
        <v>0</v>
      </c>
      <c r="Q84" s="53">
        <f aca="true" t="shared" si="31" ref="Q84:Q92">IF($P84=0,0,$P84/$I84)</f>
        <v>0</v>
      </c>
      <c r="R84" s="85">
        <f>'[10]KZN431'!$P$53</f>
        <v>32548</v>
      </c>
      <c r="S84" s="85">
        <f>'[10]KZN431'!$P$54</f>
        <v>14050</v>
      </c>
      <c r="T84" s="52">
        <f t="shared" si="6"/>
        <v>46598</v>
      </c>
      <c r="U84" s="53">
        <f aca="true" t="shared" si="32" ref="U84:U90">IF($I84=0,0,$T84/$I84)</f>
        <v>0.5776945773722447</v>
      </c>
    </row>
    <row r="85" spans="1:21" ht="12.75">
      <c r="A85" s="23" t="s">
        <v>34</v>
      </c>
      <c r="B85" s="27" t="s">
        <v>256</v>
      </c>
      <c r="C85" s="23" t="s">
        <v>633</v>
      </c>
      <c r="D85" s="85">
        <f>'[10]KZN432'!$N$53</f>
        <v>18091</v>
      </c>
      <c r="E85" s="85">
        <f>'[10]KZN432'!$N$54</f>
        <v>54510</v>
      </c>
      <c r="F85" s="63">
        <f t="shared" si="26"/>
        <v>72601</v>
      </c>
      <c r="G85" s="87">
        <f>'[10]KZN432'!$O$53</f>
        <v>18091</v>
      </c>
      <c r="H85" s="85">
        <f>'[10]KZN432'!$O$54</f>
        <v>54510</v>
      </c>
      <c r="I85" s="58">
        <f t="shared" si="27"/>
        <v>72601</v>
      </c>
      <c r="J85" s="86">
        <f>'[11]KZN432'!$M$52</f>
        <v>22208</v>
      </c>
      <c r="K85" s="87">
        <f>'[11]KZN432'!$M$53</f>
        <v>6397</v>
      </c>
      <c r="L85" s="52">
        <f t="shared" si="28"/>
        <v>28605</v>
      </c>
      <c r="M85" s="53">
        <f t="shared" si="29"/>
        <v>0.39400283742648173</v>
      </c>
      <c r="N85" s="87"/>
      <c r="O85" s="85"/>
      <c r="P85" s="52">
        <f t="shared" si="30"/>
        <v>0</v>
      </c>
      <c r="Q85" s="53">
        <f t="shared" si="31"/>
        <v>0</v>
      </c>
      <c r="R85" s="85">
        <f>'[10]KZN432'!$P$53</f>
        <v>41740</v>
      </c>
      <c r="S85" s="85">
        <f>'[10]KZN432'!$P$54</f>
        <v>2947</v>
      </c>
      <c r="T85" s="52">
        <f aca="true" t="shared" si="33" ref="T85:T92">$R85+$S85</f>
        <v>44687</v>
      </c>
      <c r="U85" s="53">
        <f t="shared" si="32"/>
        <v>0.6155149378107739</v>
      </c>
    </row>
    <row r="86" spans="1:21" ht="12.75">
      <c r="A86" s="23" t="s">
        <v>34</v>
      </c>
      <c r="B86" s="27" t="s">
        <v>257</v>
      </c>
      <c r="C86" s="23" t="s">
        <v>634</v>
      </c>
      <c r="D86" s="85">
        <f>'[10]KZN433'!$N$53</f>
        <v>113919</v>
      </c>
      <c r="E86" s="85">
        <f>'[10]KZN433'!$N$54</f>
        <v>61039</v>
      </c>
      <c r="F86" s="63">
        <f t="shared" si="26"/>
        <v>174958</v>
      </c>
      <c r="G86" s="87">
        <f>'[10]KZN433'!$O$53</f>
        <v>119267</v>
      </c>
      <c r="H86" s="85">
        <f>'[10]KZN433'!$O$54</f>
        <v>64039</v>
      </c>
      <c r="I86" s="58">
        <f t="shared" si="27"/>
        <v>183306</v>
      </c>
      <c r="J86" s="86">
        <f>'[11]KZN433'!$M$52</f>
        <v>150841</v>
      </c>
      <c r="K86" s="87">
        <f>'[11]KZN433'!$M$53</f>
        <v>52346</v>
      </c>
      <c r="L86" s="52">
        <f t="shared" si="28"/>
        <v>203187</v>
      </c>
      <c r="M86" s="53">
        <f t="shared" si="29"/>
        <v>1.1084579882818892</v>
      </c>
      <c r="N86" s="87"/>
      <c r="O86" s="85"/>
      <c r="P86" s="52">
        <f t="shared" si="30"/>
        <v>0</v>
      </c>
      <c r="Q86" s="53">
        <f t="shared" si="31"/>
        <v>0</v>
      </c>
      <c r="R86" s="85">
        <f>'[10]KZN433'!$P$53</f>
        <v>142663</v>
      </c>
      <c r="S86" s="85">
        <f>'[10]KZN433'!$P$54</f>
        <v>40349</v>
      </c>
      <c r="T86" s="52">
        <f t="shared" si="33"/>
        <v>183012</v>
      </c>
      <c r="U86" s="53">
        <f t="shared" si="32"/>
        <v>0.9983961245131092</v>
      </c>
    </row>
    <row r="87" spans="1:21" ht="12.75">
      <c r="A87" s="23" t="s">
        <v>34</v>
      </c>
      <c r="B87" s="27" t="s">
        <v>258</v>
      </c>
      <c r="C87" s="23" t="s">
        <v>635</v>
      </c>
      <c r="D87" s="85">
        <f>'[10]KZN434'!$N$53</f>
        <v>38590</v>
      </c>
      <c r="E87" s="85">
        <f>'[10]KZN434'!$N$54</f>
        <v>55666</v>
      </c>
      <c r="F87" s="63">
        <f t="shared" si="26"/>
        <v>94256</v>
      </c>
      <c r="G87" s="87">
        <f>'[10]KZN434'!$O$53</f>
        <v>38590</v>
      </c>
      <c r="H87" s="85">
        <f>'[10]KZN434'!$O$54</f>
        <v>55666</v>
      </c>
      <c r="I87" s="58">
        <f t="shared" si="27"/>
        <v>94256</v>
      </c>
      <c r="J87" s="86">
        <f>'[11]KZN434'!$M$52</f>
        <v>22125</v>
      </c>
      <c r="K87" s="87">
        <f>'[11]KZN434'!$M$53</f>
        <v>8127</v>
      </c>
      <c r="L87" s="52">
        <f t="shared" si="28"/>
        <v>30252</v>
      </c>
      <c r="M87" s="53">
        <f t="shared" si="29"/>
        <v>0.3209556951281616</v>
      </c>
      <c r="N87" s="87"/>
      <c r="O87" s="85"/>
      <c r="P87" s="52">
        <f t="shared" si="30"/>
        <v>0</v>
      </c>
      <c r="Q87" s="53">
        <f t="shared" si="31"/>
        <v>0</v>
      </c>
      <c r="R87" s="85">
        <f>'[10]KZN434'!$P$53</f>
        <v>22998</v>
      </c>
      <c r="S87" s="85">
        <f>'[10]KZN434'!$P$54</f>
        <v>6932</v>
      </c>
      <c r="T87" s="52">
        <f t="shared" si="33"/>
        <v>29930</v>
      </c>
      <c r="U87" s="53">
        <f t="shared" si="32"/>
        <v>0.3175394669835342</v>
      </c>
    </row>
    <row r="88" spans="1:21" ht="12.75">
      <c r="A88" s="23" t="s">
        <v>34</v>
      </c>
      <c r="B88" s="27" t="s">
        <v>259</v>
      </c>
      <c r="C88" s="23" t="s">
        <v>636</v>
      </c>
      <c r="D88" s="85">
        <f>'[10]KZN435'!$N$53</f>
        <v>56302</v>
      </c>
      <c r="E88" s="85">
        <f>'[10]KZN435'!$N$54</f>
        <v>78003</v>
      </c>
      <c r="F88" s="63">
        <f t="shared" si="26"/>
        <v>134305</v>
      </c>
      <c r="G88" s="87">
        <f>'[10]KZN435'!$O$53</f>
        <v>56302</v>
      </c>
      <c r="H88" s="85">
        <f>'[10]KZN435'!$O$54</f>
        <v>78003</v>
      </c>
      <c r="I88" s="58">
        <f t="shared" si="27"/>
        <v>134305</v>
      </c>
      <c r="J88" s="86">
        <f>'[11]KZN435'!$M$52</f>
        <v>33148</v>
      </c>
      <c r="K88" s="87">
        <f>'[11]KZN435'!$M$53</f>
        <v>39937</v>
      </c>
      <c r="L88" s="52">
        <f t="shared" si="28"/>
        <v>73085</v>
      </c>
      <c r="M88" s="53">
        <f t="shared" si="29"/>
        <v>0.5441718476601765</v>
      </c>
      <c r="N88" s="87"/>
      <c r="O88" s="85"/>
      <c r="P88" s="52">
        <f t="shared" si="30"/>
        <v>0</v>
      </c>
      <c r="Q88" s="53">
        <f t="shared" si="31"/>
        <v>0</v>
      </c>
      <c r="R88" s="85">
        <f>'[10]KZN435'!$P$53</f>
        <v>66012</v>
      </c>
      <c r="S88" s="85">
        <f>'[10]KZN435'!$P$54</f>
        <v>12352</v>
      </c>
      <c r="T88" s="52">
        <f t="shared" si="33"/>
        <v>78364</v>
      </c>
      <c r="U88" s="53">
        <f t="shared" si="32"/>
        <v>0.583477904768996</v>
      </c>
    </row>
    <row r="89" spans="1:21" ht="12.75">
      <c r="A89" s="23" t="s">
        <v>53</v>
      </c>
      <c r="B89" s="27" t="s">
        <v>260</v>
      </c>
      <c r="C89" s="23" t="s">
        <v>261</v>
      </c>
      <c r="D89" s="85">
        <f>'[10]DC43'!$N$53</f>
        <v>124608</v>
      </c>
      <c r="E89" s="85">
        <f>'[10]DC43'!$N$54</f>
        <v>136403</v>
      </c>
      <c r="F89" s="63">
        <f t="shared" si="26"/>
        <v>261011</v>
      </c>
      <c r="G89" s="87">
        <f>'[10]DC43'!$O$53</f>
        <v>124608</v>
      </c>
      <c r="H89" s="85">
        <f>'[10]DC43'!$O$54</f>
        <v>136403</v>
      </c>
      <c r="I89" s="58">
        <f t="shared" si="27"/>
        <v>261011</v>
      </c>
      <c r="J89" s="86">
        <f>'[11]DC43'!$M$52</f>
        <v>86589</v>
      </c>
      <c r="K89" s="87">
        <f>'[11]DC43'!$M$53</f>
        <v>96999</v>
      </c>
      <c r="L89" s="52">
        <f t="shared" si="28"/>
        <v>183588</v>
      </c>
      <c r="M89" s="53">
        <f t="shared" si="29"/>
        <v>0.7033726547923268</v>
      </c>
      <c r="N89" s="87"/>
      <c r="O89" s="85"/>
      <c r="P89" s="52">
        <f t="shared" si="30"/>
        <v>0</v>
      </c>
      <c r="Q89" s="53">
        <f t="shared" si="31"/>
        <v>0</v>
      </c>
      <c r="R89" s="85">
        <f>'[10]DC43'!$P$53</f>
        <v>136672</v>
      </c>
      <c r="S89" s="85">
        <f>'[10]DC43'!$P$54</f>
        <v>118026</v>
      </c>
      <c r="T89" s="52">
        <f t="shared" si="33"/>
        <v>254698</v>
      </c>
      <c r="U89" s="53">
        <f t="shared" si="32"/>
        <v>0.9758132799000808</v>
      </c>
    </row>
    <row r="90" spans="1:21" ht="16.5">
      <c r="A90" s="24"/>
      <c r="B90" s="80" t="s">
        <v>534</v>
      </c>
      <c r="C90" s="24"/>
      <c r="D90" s="54">
        <f>SUM(D84:D89)</f>
        <v>385719</v>
      </c>
      <c r="E90" s="54">
        <f>SUM(E84:E89)</f>
        <v>432074</v>
      </c>
      <c r="F90" s="98">
        <f t="shared" si="26"/>
        <v>817793</v>
      </c>
      <c r="G90" s="61">
        <f>SUM(G84:G89)</f>
        <v>391067</v>
      </c>
      <c r="H90" s="54">
        <f>SUM(H84:H89)</f>
        <v>435074</v>
      </c>
      <c r="I90" s="59">
        <f t="shared" si="27"/>
        <v>826141</v>
      </c>
      <c r="J90" s="64">
        <f>SUM(J84:J89)</f>
        <v>340480</v>
      </c>
      <c r="K90" s="61">
        <f>SUM(K84:K89)</f>
        <v>220360</v>
      </c>
      <c r="L90" s="54">
        <f t="shared" si="28"/>
        <v>560840</v>
      </c>
      <c r="M90" s="55">
        <f t="shared" si="29"/>
        <v>0.6788671667427231</v>
      </c>
      <c r="N90" s="61">
        <f>SUM(N84:N89)</f>
        <v>0</v>
      </c>
      <c r="O90" s="54">
        <f>SUM(O84:O89)</f>
        <v>0</v>
      </c>
      <c r="P90" s="54">
        <f>$N90+$O90</f>
        <v>0</v>
      </c>
      <c r="Q90" s="55">
        <f>IF($P90=0,0,$P90/$I90)</f>
        <v>0</v>
      </c>
      <c r="R90" s="54">
        <f>SUM(R84:R89)</f>
        <v>442633</v>
      </c>
      <c r="S90" s="54">
        <f>SUM(S84:S89)</f>
        <v>194656</v>
      </c>
      <c r="T90" s="54">
        <f t="shared" si="33"/>
        <v>637289</v>
      </c>
      <c r="U90" s="55">
        <f t="shared" si="32"/>
        <v>0.7714046391596592</v>
      </c>
    </row>
    <row r="91" spans="1:21" ht="16.5">
      <c r="A91" s="24"/>
      <c r="B91" s="28"/>
      <c r="C91" s="24"/>
      <c r="D91" s="54"/>
      <c r="E91" s="54"/>
      <c r="F91" s="98"/>
      <c r="G91" s="61"/>
      <c r="H91" s="54"/>
      <c r="I91" s="59"/>
      <c r="J91" s="64"/>
      <c r="K91" s="61"/>
      <c r="L91" s="54"/>
      <c r="M91" s="55"/>
      <c r="N91" s="61"/>
      <c r="O91" s="54"/>
      <c r="P91" s="54"/>
      <c r="Q91" s="55"/>
      <c r="R91" s="54"/>
      <c r="S91" s="54"/>
      <c r="T91" s="54"/>
      <c r="U91" s="55"/>
    </row>
    <row r="92" spans="1:21" ht="16.5">
      <c r="A92" s="24"/>
      <c r="B92" s="81" t="s">
        <v>535</v>
      </c>
      <c r="C92" s="24"/>
      <c r="D92" s="92">
        <f>SUM(D9,D12:D18,D21:D28,D31:D36,D39:D43,D46:D49,D52:D57,D60:D65,D68:D74,D77:D81,D84:D89)</f>
        <v>23654907</v>
      </c>
      <c r="E92" s="92">
        <f>SUM(E9,E12:E18,E21:E28,E31:E36,E39:E43,E46:E49,E52:E57,E60:E65,E68:E74,E77:E81,E84:E89)</f>
        <v>10324992</v>
      </c>
      <c r="F92" s="95">
        <f t="shared" si="26"/>
        <v>33979899</v>
      </c>
      <c r="G92" s="96">
        <f>SUM(G9,G12:G18,G21:G28,G31:G36,G39:G43,G46:G49,G52:G57,G60:G65,G68:G74,G77:G81,G84:G89)</f>
        <v>24574046</v>
      </c>
      <c r="H92" s="92">
        <f>SUM(H9,H12:H18,H21:H28,H31:H36,H39:H43,H46:H49,H52:H57,H60:H65,H68:H74,H77:H81,H84:H89)</f>
        <v>10280521</v>
      </c>
      <c r="I92" s="95">
        <f t="shared" si="27"/>
        <v>34854567</v>
      </c>
      <c r="J92" s="94">
        <f>SUM(J9,J12:J18,J21:J28,J31:J36,J39:J43,J46:J49,J52:J57,J60:J65,J68:J74,J77:J81,J84:J89)</f>
        <v>22413290</v>
      </c>
      <c r="K92" s="96">
        <f>SUM(K9,K12:K18,K21:K28,K31:K36,K39:K43,K46:K49,K52:K57,K60:K65,K68:K74,K77:K81,K84:K89)</f>
        <v>9192886</v>
      </c>
      <c r="L92" s="92">
        <f t="shared" si="28"/>
        <v>31606176</v>
      </c>
      <c r="M92" s="55">
        <f>IF($I92=0,0,$L92/$I92)</f>
        <v>0.9068015677830684</v>
      </c>
      <c r="N92" s="61">
        <f>SUM(N9,N12:N18,N21:N28,N31:N36,N39:N43,N46:N49,N52:N57,N60:N65,N68:N74,N77:N81,N84:N89)</f>
        <v>0</v>
      </c>
      <c r="O92" s="54">
        <f>SUM(O9,O12:O18,O21:O28,O31:O36,O39:O43,O46:O49,O52:O57,O60:O65,O68:O74,O77:O81,O84:O89)</f>
        <v>0</v>
      </c>
      <c r="P92" s="54">
        <f t="shared" si="30"/>
        <v>0</v>
      </c>
      <c r="Q92" s="55">
        <f t="shared" si="31"/>
        <v>0</v>
      </c>
      <c r="R92" s="54">
        <f>SUM(R9,R12:R18,R21:R28,R31:R36,R39:R43,R46:R49,R52:R57,R60:R65,R68:R74,R77:R81,R84:R89)</f>
        <v>25010273.33</v>
      </c>
      <c r="S92" s="54">
        <f>SUM(S9,S12:S18,S21:S28,S31:S36,S39:S43,S46:S49,S52:S57,S60:S65,S68:S74,S77:S81,S84:S89)</f>
        <v>8441006</v>
      </c>
      <c r="T92" s="54">
        <f t="shared" si="33"/>
        <v>33451279.33</v>
      </c>
      <c r="U92" s="55">
        <f>IF($I92=0,0,$T92/$I92)</f>
        <v>0.9597387719663825</v>
      </c>
    </row>
    <row r="93" spans="1:21" ht="12.75">
      <c r="A93" s="25"/>
      <c r="B93" s="29"/>
      <c r="C93" s="25"/>
      <c r="D93" s="56"/>
      <c r="E93" s="56"/>
      <c r="F93" s="49"/>
      <c r="G93" s="67"/>
      <c r="H93" s="56"/>
      <c r="I93" s="65"/>
      <c r="J93" s="69"/>
      <c r="K93" s="56"/>
      <c r="L93" s="56"/>
      <c r="M93" s="49"/>
      <c r="N93" s="67"/>
      <c r="O93" s="56"/>
      <c r="P93" s="56"/>
      <c r="Q93" s="8"/>
      <c r="R93" s="9"/>
      <c r="S93" s="14"/>
      <c r="T93" s="56"/>
      <c r="U93" s="57"/>
    </row>
    <row r="94" ht="12.75">
      <c r="B94" s="105" t="s">
        <v>572</v>
      </c>
    </row>
    <row r="95" spans="2:12" ht="12.75">
      <c r="B95" s="123" t="s">
        <v>569</v>
      </c>
      <c r="J95" s="113">
        <f>J92-'[1]KZ'!Z81</f>
        <v>-8</v>
      </c>
      <c r="K95" s="113">
        <f>K92-'[1]KZ'!AA81</f>
        <v>-7</v>
      </c>
      <c r="L95" s="113">
        <f>L92-'[1]KZ'!AB81</f>
        <v>-15</v>
      </c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98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3" width="10.8515625" style="0" customWidth="1"/>
    <col min="4" max="4" width="16.28125" style="0" customWidth="1"/>
    <col min="5" max="5" width="16.28125" style="0" bestFit="1" customWidth="1"/>
    <col min="6" max="6" width="12.7109375" style="0" customWidth="1"/>
    <col min="7" max="7" width="15.7109375" style="0" customWidth="1"/>
    <col min="8" max="8" width="11.7109375" style="0" customWidth="1"/>
    <col min="9" max="9" width="12.7109375" style="0" customWidth="1"/>
    <col min="10" max="11" width="15.7109375" style="0" customWidth="1"/>
    <col min="12" max="12" width="12.7109375" style="0" customWidth="1"/>
    <col min="13" max="13" width="15.421875" style="0" customWidth="1"/>
    <col min="14" max="17" width="15.7109375" style="0" hidden="1" customWidth="1"/>
    <col min="18" max="20" width="15.7109375" style="0" customWidth="1"/>
    <col min="21" max="21" width="15.4218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66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15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5"/>
      <c r="C8" s="6"/>
      <c r="D8" s="16"/>
      <c r="E8" s="13"/>
      <c r="F8" s="16"/>
      <c r="G8" s="7"/>
      <c r="H8" s="13"/>
      <c r="I8" s="16"/>
      <c r="J8" s="50"/>
      <c r="K8" s="13"/>
      <c r="L8" s="13"/>
      <c r="M8" s="10"/>
      <c r="N8" s="16"/>
      <c r="O8" s="13"/>
      <c r="P8" s="13"/>
      <c r="Q8" s="10"/>
      <c r="R8" s="16"/>
      <c r="S8" s="13"/>
      <c r="T8" s="13"/>
      <c r="U8" s="10"/>
    </row>
    <row r="9" spans="1:21" ht="12.75">
      <c r="A9" s="23" t="s">
        <v>34</v>
      </c>
      <c r="B9" s="27" t="s">
        <v>292</v>
      </c>
      <c r="C9" s="23" t="s">
        <v>659</v>
      </c>
      <c r="D9" s="85">
        <f>'[12]LIM471'!$N$53</f>
        <v>83052</v>
      </c>
      <c r="E9" s="85">
        <f>'[12]LIM471'!$N$54</f>
        <v>23713</v>
      </c>
      <c r="F9" s="63">
        <f aca="true" t="shared" si="0" ref="F9:F14">$D9+$E9</f>
        <v>106765</v>
      </c>
      <c r="G9" s="87">
        <f>'[12]LIM471'!$O$53</f>
        <v>83052</v>
      </c>
      <c r="H9" s="85">
        <f>'[12]LIM471'!$O$54</f>
        <v>23713</v>
      </c>
      <c r="I9" s="58">
        <f aca="true" t="shared" si="1" ref="I9:I14">$G9+$H9</f>
        <v>106765</v>
      </c>
      <c r="J9" s="86">
        <f>'[13]LIM471'!$M$52</f>
        <v>55962</v>
      </c>
      <c r="K9" s="87">
        <f>'[13]LIM471'!$M$53</f>
        <v>4203</v>
      </c>
      <c r="L9" s="52">
        <f aca="true" t="shared" si="2" ref="L9:L14">$J9+$K9</f>
        <v>60165</v>
      </c>
      <c r="M9" s="53">
        <f aca="true" t="shared" si="3" ref="M9:M15">IF($I9=0,0,$L9/$I9)</f>
        <v>0.5635273732028286</v>
      </c>
      <c r="N9" s="87"/>
      <c r="O9" s="85"/>
      <c r="P9" s="52">
        <f aca="true" t="shared" si="4" ref="P9:P15">$N9+$O9</f>
        <v>0</v>
      </c>
      <c r="Q9" s="53">
        <f aca="true" t="shared" si="5" ref="Q9:Q15">IF($P9=0,0,$P9/$I9)</f>
        <v>0</v>
      </c>
      <c r="R9" s="85">
        <f>'[12]LIM471'!$P$53</f>
        <v>86162</v>
      </c>
      <c r="S9" s="85">
        <f>'[12]LIM471'!$P$54</f>
        <v>17395</v>
      </c>
      <c r="T9" s="52">
        <f aca="true" t="shared" si="6" ref="T9:T14">$R9+$S9</f>
        <v>103557</v>
      </c>
      <c r="U9" s="53">
        <f aca="true" t="shared" si="7" ref="U9:U15">IF($I9=0,0,$T9/$I9)</f>
        <v>0.9699526998548214</v>
      </c>
    </row>
    <row r="10" spans="1:21" ht="12.75">
      <c r="A10" s="23" t="s">
        <v>34</v>
      </c>
      <c r="B10" s="27" t="s">
        <v>293</v>
      </c>
      <c r="C10" s="23" t="s">
        <v>660</v>
      </c>
      <c r="D10" s="85">
        <f>'[12]LIM472'!$N$53</f>
        <v>109170</v>
      </c>
      <c r="E10" s="85">
        <f>'[12]LIM472'!$N$54</f>
        <v>82425</v>
      </c>
      <c r="F10" s="63">
        <f t="shared" si="0"/>
        <v>191595</v>
      </c>
      <c r="G10" s="87">
        <f>'[12]LIM472'!$O$53</f>
        <v>109170</v>
      </c>
      <c r="H10" s="85">
        <f>'[12]LIM472'!$O$54</f>
        <v>82425</v>
      </c>
      <c r="I10" s="58">
        <f t="shared" si="1"/>
        <v>191595</v>
      </c>
      <c r="J10" s="86">
        <f>'[13]LIM472'!$M$52</f>
        <v>56573</v>
      </c>
      <c r="K10" s="87">
        <f>'[13]LIM472'!$M$53</f>
        <v>36256</v>
      </c>
      <c r="L10" s="52">
        <f t="shared" si="2"/>
        <v>92829</v>
      </c>
      <c r="M10" s="53">
        <f t="shared" si="3"/>
        <v>0.48450638064667656</v>
      </c>
      <c r="N10" s="87"/>
      <c r="O10" s="85"/>
      <c r="P10" s="52">
        <f t="shared" si="4"/>
        <v>0</v>
      </c>
      <c r="Q10" s="53">
        <f t="shared" si="5"/>
        <v>0</v>
      </c>
      <c r="R10" s="85">
        <f>'[12]LIM472'!$P$53</f>
        <v>100304</v>
      </c>
      <c r="S10" s="85">
        <f>'[12]LIM472'!$P$54</f>
        <v>42590</v>
      </c>
      <c r="T10" s="52">
        <f t="shared" si="6"/>
        <v>142894</v>
      </c>
      <c r="U10" s="53">
        <f t="shared" si="7"/>
        <v>0.7458127821707247</v>
      </c>
    </row>
    <row r="11" spans="1:21" ht="12.75">
      <c r="A11" s="23" t="s">
        <v>34</v>
      </c>
      <c r="B11" s="27" t="s">
        <v>290</v>
      </c>
      <c r="C11" s="23" t="s">
        <v>657</v>
      </c>
      <c r="D11" s="85">
        <f>'[12]LIM473'!$N$53</f>
        <v>62619</v>
      </c>
      <c r="E11" s="85">
        <f>'[12]LIM473'!$N$54</f>
        <v>39535</v>
      </c>
      <c r="F11" s="63">
        <f t="shared" si="0"/>
        <v>102154</v>
      </c>
      <c r="G11" s="87">
        <f>'[12]LIM473'!$O$53</f>
        <v>62619</v>
      </c>
      <c r="H11" s="85">
        <f>'[12]LIM473'!$O$54</f>
        <v>39535</v>
      </c>
      <c r="I11" s="58">
        <f t="shared" si="1"/>
        <v>102154</v>
      </c>
      <c r="J11" s="86">
        <f>'[13]LIM473'!$M$52</f>
        <v>6994</v>
      </c>
      <c r="K11" s="87">
        <f>'[13]LIM473'!$M$53</f>
        <v>34362</v>
      </c>
      <c r="L11" s="52">
        <f t="shared" si="2"/>
        <v>41356</v>
      </c>
      <c r="M11" s="53">
        <f t="shared" si="3"/>
        <v>0.4048397517473618</v>
      </c>
      <c r="N11" s="87"/>
      <c r="O11" s="85"/>
      <c r="P11" s="52">
        <f t="shared" si="4"/>
        <v>0</v>
      </c>
      <c r="Q11" s="53">
        <f t="shared" si="5"/>
        <v>0</v>
      </c>
      <c r="R11" s="85">
        <f>'[12]LIM473'!$P$53</f>
        <v>85039</v>
      </c>
      <c r="S11" s="85">
        <f>'[12]LIM473'!$P$54</f>
        <v>34709</v>
      </c>
      <c r="T11" s="52">
        <f t="shared" si="6"/>
        <v>119748</v>
      </c>
      <c r="U11" s="53">
        <f t="shared" si="7"/>
        <v>1.1722301623039724</v>
      </c>
    </row>
    <row r="12" spans="1:21" ht="12.75">
      <c r="A12" s="23" t="s">
        <v>34</v>
      </c>
      <c r="B12" s="27" t="s">
        <v>291</v>
      </c>
      <c r="C12" s="23" t="s">
        <v>658</v>
      </c>
      <c r="D12" s="85">
        <f>'[12]LIM474'!$N$53</f>
        <v>28123</v>
      </c>
      <c r="E12" s="85">
        <f>'[12]LIM474'!$N$54</f>
        <v>9272</v>
      </c>
      <c r="F12" s="63">
        <f t="shared" si="0"/>
        <v>37395</v>
      </c>
      <c r="G12" s="87">
        <f>'[12]LIM474'!$O$53</f>
        <v>28123</v>
      </c>
      <c r="H12" s="85">
        <f>'[12]LIM474'!$O$54</f>
        <v>9272</v>
      </c>
      <c r="I12" s="58">
        <f t="shared" si="1"/>
        <v>37395</v>
      </c>
      <c r="J12" s="86">
        <f>'[13]LIM474'!$M$52</f>
        <v>10768</v>
      </c>
      <c r="K12" s="87">
        <f>'[13]LIM474'!$M$53</f>
        <v>45</v>
      </c>
      <c r="L12" s="52">
        <f t="shared" si="2"/>
        <v>10813</v>
      </c>
      <c r="M12" s="53">
        <f t="shared" si="3"/>
        <v>0.2891563043187592</v>
      </c>
      <c r="N12" s="87"/>
      <c r="O12" s="85"/>
      <c r="P12" s="52">
        <f t="shared" si="4"/>
        <v>0</v>
      </c>
      <c r="Q12" s="53">
        <f t="shared" si="5"/>
        <v>0</v>
      </c>
      <c r="R12" s="85">
        <f>'[12]LIM474'!$P$53</f>
        <v>27367</v>
      </c>
      <c r="S12" s="85">
        <f>'[12]LIM474'!$P$54</f>
        <v>1824</v>
      </c>
      <c r="T12" s="52">
        <f t="shared" si="6"/>
        <v>29191</v>
      </c>
      <c r="U12" s="53">
        <f t="shared" si="7"/>
        <v>0.780612381334403</v>
      </c>
    </row>
    <row r="13" spans="1:21" ht="12.75">
      <c r="A13" s="23" t="s">
        <v>34</v>
      </c>
      <c r="B13" s="27" t="s">
        <v>294</v>
      </c>
      <c r="C13" s="23" t="s">
        <v>661</v>
      </c>
      <c r="D13" s="85">
        <f>'[12]LIM475'!$N$53</f>
        <v>141277</v>
      </c>
      <c r="E13" s="85">
        <f>'[12]LIM475'!$N$54</f>
        <v>30887</v>
      </c>
      <c r="F13" s="63">
        <f t="shared" si="0"/>
        <v>172164</v>
      </c>
      <c r="G13" s="87">
        <f>'[12]LIM475'!$O$53</f>
        <v>141277</v>
      </c>
      <c r="H13" s="85">
        <f>'[12]LIM475'!$O$54</f>
        <v>30887</v>
      </c>
      <c r="I13" s="58">
        <f t="shared" si="1"/>
        <v>172164</v>
      </c>
      <c r="J13" s="86">
        <f>'[13]LIM475'!$M$52</f>
        <v>9285</v>
      </c>
      <c r="K13" s="87">
        <f>'[13]LIM475'!$M$53</f>
        <v>24337</v>
      </c>
      <c r="L13" s="52">
        <f t="shared" si="2"/>
        <v>33622</v>
      </c>
      <c r="M13" s="53">
        <f t="shared" si="3"/>
        <v>0.19529053692990406</v>
      </c>
      <c r="N13" s="87"/>
      <c r="O13" s="85"/>
      <c r="P13" s="52">
        <f t="shared" si="4"/>
        <v>0</v>
      </c>
      <c r="Q13" s="53">
        <f t="shared" si="5"/>
        <v>0</v>
      </c>
      <c r="R13" s="85">
        <f>'[12]LIM475'!$P$53</f>
        <v>145556</v>
      </c>
      <c r="S13" s="85">
        <f>'[12]LIM475'!$P$54</f>
        <v>68187</v>
      </c>
      <c r="T13" s="52">
        <f t="shared" si="6"/>
        <v>213743</v>
      </c>
      <c r="U13" s="53">
        <f t="shared" si="7"/>
        <v>1.2415080969308334</v>
      </c>
    </row>
    <row r="14" spans="1:21" ht="12.75">
      <c r="A14" s="23" t="s">
        <v>53</v>
      </c>
      <c r="B14" s="27" t="s">
        <v>295</v>
      </c>
      <c r="C14" s="23" t="s">
        <v>296</v>
      </c>
      <c r="D14" s="85">
        <f>'[12]DC47'!$N$53</f>
        <v>354183</v>
      </c>
      <c r="E14" s="85">
        <f>'[12]DC47'!$N$54</f>
        <v>513771</v>
      </c>
      <c r="F14" s="63">
        <f t="shared" si="0"/>
        <v>867954</v>
      </c>
      <c r="G14" s="87">
        <f>'[12]DC47'!$O$53</f>
        <v>354183</v>
      </c>
      <c r="H14" s="85">
        <f>'[12]DC47'!$O$54</f>
        <v>513771</v>
      </c>
      <c r="I14" s="58">
        <f t="shared" si="1"/>
        <v>867954</v>
      </c>
      <c r="J14" s="86">
        <f>'[13]DC47'!$M$52</f>
        <v>261263</v>
      </c>
      <c r="K14" s="87">
        <f>'[13]DC47'!$M$53</f>
        <v>272487</v>
      </c>
      <c r="L14" s="52">
        <f t="shared" si="2"/>
        <v>533750</v>
      </c>
      <c r="M14" s="53">
        <f t="shared" si="3"/>
        <v>0.614951944457886</v>
      </c>
      <c r="N14" s="87"/>
      <c r="O14" s="85"/>
      <c r="P14" s="52">
        <f t="shared" si="4"/>
        <v>0</v>
      </c>
      <c r="Q14" s="53">
        <f t="shared" si="5"/>
        <v>0</v>
      </c>
      <c r="R14" s="85">
        <f>'[12]DC47'!$P$53</f>
        <v>395998</v>
      </c>
      <c r="S14" s="85">
        <f>'[12]DC47'!$P$54</f>
        <v>378573</v>
      </c>
      <c r="T14" s="52">
        <f t="shared" si="6"/>
        <v>774571</v>
      </c>
      <c r="U14" s="53">
        <f t="shared" si="7"/>
        <v>0.8924101968537503</v>
      </c>
    </row>
    <row r="15" spans="1:21" ht="16.5">
      <c r="A15" s="24"/>
      <c r="B15" s="80" t="s">
        <v>570</v>
      </c>
      <c r="C15" s="24"/>
      <c r="D15" s="54">
        <f>SUM(D9:D14)</f>
        <v>778424</v>
      </c>
      <c r="E15" s="54">
        <f aca="true" t="shared" si="8" ref="E15:L15">SUM(E9:E14)</f>
        <v>699603</v>
      </c>
      <c r="F15" s="98">
        <f t="shared" si="8"/>
        <v>1478027</v>
      </c>
      <c r="G15" s="61">
        <f t="shared" si="8"/>
        <v>778424</v>
      </c>
      <c r="H15" s="54">
        <f t="shared" si="8"/>
        <v>699603</v>
      </c>
      <c r="I15" s="59">
        <f t="shared" si="8"/>
        <v>1478027</v>
      </c>
      <c r="J15" s="64">
        <f t="shared" si="8"/>
        <v>400845</v>
      </c>
      <c r="K15" s="61">
        <f t="shared" si="8"/>
        <v>371690</v>
      </c>
      <c r="L15" s="54">
        <f t="shared" si="8"/>
        <v>772535</v>
      </c>
      <c r="M15" s="55">
        <f t="shared" si="3"/>
        <v>0.5226798969166327</v>
      </c>
      <c r="N15" s="61">
        <f>SUM(N11:N14)</f>
        <v>0</v>
      </c>
      <c r="O15" s="54">
        <f>SUM(O11:O14)</f>
        <v>0</v>
      </c>
      <c r="P15" s="54">
        <f t="shared" si="4"/>
        <v>0</v>
      </c>
      <c r="Q15" s="55">
        <f t="shared" si="5"/>
        <v>0</v>
      </c>
      <c r="R15" s="54">
        <f>SUM(R9:R14)</f>
        <v>840426</v>
      </c>
      <c r="S15" s="54">
        <f>SUM(S9:S14)</f>
        <v>543278</v>
      </c>
      <c r="T15" s="54">
        <f>SUM(T9:T14)</f>
        <v>1383704</v>
      </c>
      <c r="U15" s="55">
        <f t="shared" si="7"/>
        <v>0.9361831685077472</v>
      </c>
    </row>
    <row r="16" spans="1:21" ht="16.5">
      <c r="A16" s="5"/>
      <c r="B16" s="6"/>
      <c r="C16" s="6"/>
      <c r="D16" s="88"/>
      <c r="E16" s="89"/>
      <c r="F16" s="102"/>
      <c r="G16" s="88"/>
      <c r="H16" s="89"/>
      <c r="I16" s="88"/>
      <c r="J16" s="90"/>
      <c r="K16" s="103"/>
      <c r="L16" s="89"/>
      <c r="M16" s="91"/>
      <c r="N16" s="88"/>
      <c r="O16" s="89"/>
      <c r="P16" s="89"/>
      <c r="Q16" s="91"/>
      <c r="R16" s="88"/>
      <c r="S16" s="89"/>
      <c r="T16" s="13"/>
      <c r="U16" s="10"/>
    </row>
    <row r="17" spans="1:21" ht="12.75">
      <c r="A17" s="23" t="s">
        <v>34</v>
      </c>
      <c r="B17" s="27" t="s">
        <v>262</v>
      </c>
      <c r="C17" s="23" t="s">
        <v>637</v>
      </c>
      <c r="D17" s="85">
        <f>'[12]LIM331'!$N$53</f>
        <v>74122</v>
      </c>
      <c r="E17" s="85">
        <f>'[12]LIM331'!$N$54</f>
        <v>33997</v>
      </c>
      <c r="F17" s="63">
        <f>$D17+$E17</f>
        <v>108119</v>
      </c>
      <c r="G17" s="87">
        <f>'[12]LIM331'!$O$53</f>
        <v>74122</v>
      </c>
      <c r="H17" s="85">
        <f>'[12]LIM331'!$O$54</f>
        <v>33997</v>
      </c>
      <c r="I17" s="58">
        <f>$G17+$H17</f>
        <v>108119</v>
      </c>
      <c r="J17" s="86">
        <f>'[13]LIM331'!$M$52</f>
        <v>511216</v>
      </c>
      <c r="K17" s="87">
        <f>'[13]LIM331'!$M$53</f>
        <v>123823</v>
      </c>
      <c r="L17" s="52">
        <f>$J17+$K17</f>
        <v>635039</v>
      </c>
      <c r="M17" s="53">
        <f aca="true" t="shared" si="9" ref="M17:M23">IF($I17=0,0,$L17/$I17)</f>
        <v>5.8735189929614595</v>
      </c>
      <c r="N17" s="87"/>
      <c r="O17" s="85"/>
      <c r="P17" s="52">
        <f>$N17+$O17</f>
        <v>0</v>
      </c>
      <c r="Q17" s="53">
        <f>IF($P17=0,0,$P17/$I17)</f>
        <v>0</v>
      </c>
      <c r="R17" s="85">
        <f>'[12]LIM331'!$P$53</f>
        <v>93031</v>
      </c>
      <c r="S17" s="85">
        <f>'[12]LIM331'!$P$54</f>
        <v>21787</v>
      </c>
      <c r="T17" s="52">
        <f aca="true" t="shared" si="10" ref="T17:T23">$R17+$S17</f>
        <v>114818</v>
      </c>
      <c r="U17" s="53">
        <f aca="true" t="shared" si="11" ref="U17:U23">IF($I17=0,0,$T17/$I17)</f>
        <v>1.0619595075796113</v>
      </c>
    </row>
    <row r="18" spans="1:21" ht="12.75">
      <c r="A18" s="23" t="s">
        <v>34</v>
      </c>
      <c r="B18" s="27" t="s">
        <v>263</v>
      </c>
      <c r="C18" s="23" t="s">
        <v>638</v>
      </c>
      <c r="D18" s="85">
        <f>'[12]LIM332'!$N$53</f>
        <v>124556</v>
      </c>
      <c r="E18" s="85">
        <f>'[12]LIM332'!$N$54</f>
        <v>41766</v>
      </c>
      <c r="F18" s="63">
        <f aca="true" t="shared" si="12" ref="F18:F47">$D18+$E18</f>
        <v>166322</v>
      </c>
      <c r="G18" s="87">
        <f>'[12]LIM332'!$O$53</f>
        <v>124556</v>
      </c>
      <c r="H18" s="85">
        <f>'[12]LIM332'!$O$54</f>
        <v>41766</v>
      </c>
      <c r="I18" s="58">
        <f aca="true" t="shared" si="13" ref="I18:I47">$G18+$H18</f>
        <v>166322</v>
      </c>
      <c r="J18" s="86">
        <f>'[13]LIM332'!$M$52</f>
        <v>455083</v>
      </c>
      <c r="K18" s="87">
        <f>'[13]LIM332'!$M$53</f>
        <v>145964</v>
      </c>
      <c r="L18" s="52">
        <f aca="true" t="shared" si="14" ref="L18:L47">$J18+$K18</f>
        <v>601047</v>
      </c>
      <c r="M18" s="53">
        <f t="shared" si="9"/>
        <v>3.6137552458484143</v>
      </c>
      <c r="N18" s="87"/>
      <c r="O18" s="85"/>
      <c r="P18" s="52">
        <f aca="true" t="shared" si="15" ref="P18:P49">$N18+$O18</f>
        <v>0</v>
      </c>
      <c r="Q18" s="53">
        <f aca="true" t="shared" si="16" ref="Q18:Q47">IF($P18=0,0,$P18/$I18)</f>
        <v>0</v>
      </c>
      <c r="R18" s="85">
        <f>'[12]LIM332'!$P$53</f>
        <v>106772</v>
      </c>
      <c r="S18" s="85">
        <f>'[12]LIM332'!$P$54</f>
        <v>25323</v>
      </c>
      <c r="T18" s="52">
        <f t="shared" si="10"/>
        <v>132095</v>
      </c>
      <c r="U18" s="53">
        <f t="shared" si="11"/>
        <v>0.7942124313079448</v>
      </c>
    </row>
    <row r="19" spans="1:21" ht="12.75">
      <c r="A19" s="23" t="s">
        <v>34</v>
      </c>
      <c r="B19" s="27" t="s">
        <v>264</v>
      </c>
      <c r="C19" s="23" t="s">
        <v>639</v>
      </c>
      <c r="D19" s="85">
        <f>'[12]LIM333'!$N$53</f>
        <v>321651</v>
      </c>
      <c r="E19" s="85">
        <f>'[12]LIM333'!$N$54</f>
        <v>54605</v>
      </c>
      <c r="F19" s="63">
        <f t="shared" si="12"/>
        <v>376256</v>
      </c>
      <c r="G19" s="87">
        <f>'[12]LIM333'!$O$53</f>
        <v>321651</v>
      </c>
      <c r="H19" s="85">
        <f>'[12]LIM333'!$O$54</f>
        <v>54605</v>
      </c>
      <c r="I19" s="58">
        <f t="shared" si="13"/>
        <v>376256</v>
      </c>
      <c r="J19" s="86">
        <f>'[13]LIM333'!$M$52</f>
        <v>363814</v>
      </c>
      <c r="K19" s="87">
        <f>'[13]LIM333'!$M$53</f>
        <v>43836</v>
      </c>
      <c r="L19" s="52">
        <f t="shared" si="14"/>
        <v>407650</v>
      </c>
      <c r="M19" s="53">
        <f t="shared" si="9"/>
        <v>1.0834378720870896</v>
      </c>
      <c r="N19" s="87"/>
      <c r="O19" s="85"/>
      <c r="P19" s="52">
        <f t="shared" si="15"/>
        <v>0</v>
      </c>
      <c r="Q19" s="53">
        <f t="shared" si="16"/>
        <v>0</v>
      </c>
      <c r="R19" s="85">
        <f>'[12]LIM333'!$P$53</f>
        <v>368816</v>
      </c>
      <c r="S19" s="85">
        <f>'[12]LIM333'!$P$54</f>
        <v>54627</v>
      </c>
      <c r="T19" s="52">
        <f t="shared" si="10"/>
        <v>423443</v>
      </c>
      <c r="U19" s="53">
        <f t="shared" si="11"/>
        <v>1.1254119535635312</v>
      </c>
    </row>
    <row r="20" spans="1:21" ht="12.75">
      <c r="A20" s="23" t="s">
        <v>34</v>
      </c>
      <c r="B20" s="27" t="s">
        <v>265</v>
      </c>
      <c r="C20" s="23" t="s">
        <v>640</v>
      </c>
      <c r="D20" s="85">
        <f>'[12]LIM334'!$N$53</f>
        <v>199055</v>
      </c>
      <c r="E20" s="85">
        <f>'[12]LIM334'!$N$54</f>
        <v>20123</v>
      </c>
      <c r="F20" s="63">
        <f t="shared" si="12"/>
        <v>219178</v>
      </c>
      <c r="G20" s="87">
        <f>'[12]LIM334'!$O$53</f>
        <v>199055</v>
      </c>
      <c r="H20" s="85">
        <f>'[12]LIM334'!$O$54</f>
        <v>20123</v>
      </c>
      <c r="I20" s="58">
        <f t="shared" si="13"/>
        <v>219178</v>
      </c>
      <c r="J20" s="86">
        <f>'[13]LIM334'!$M$52</f>
        <v>0</v>
      </c>
      <c r="K20" s="87">
        <f>'[13]LIM334'!$M$53</f>
        <v>11213</v>
      </c>
      <c r="L20" s="52">
        <f t="shared" si="14"/>
        <v>11213</v>
      </c>
      <c r="M20" s="53">
        <f t="shared" si="9"/>
        <v>0.051159331684749385</v>
      </c>
      <c r="N20" s="87"/>
      <c r="O20" s="85"/>
      <c r="P20" s="52">
        <f t="shared" si="15"/>
        <v>0</v>
      </c>
      <c r="Q20" s="53">
        <f t="shared" si="16"/>
        <v>0</v>
      </c>
      <c r="R20" s="85">
        <f>'[12]LIM334'!$P$53</f>
        <v>203860</v>
      </c>
      <c r="S20" s="85">
        <f>'[12]LIM334'!$P$54</f>
        <v>25398</v>
      </c>
      <c r="T20" s="52">
        <f t="shared" si="10"/>
        <v>229258</v>
      </c>
      <c r="U20" s="53">
        <f t="shared" si="11"/>
        <v>1.0459900172462564</v>
      </c>
    </row>
    <row r="21" spans="1:21" ht="12.75">
      <c r="A21" s="23" t="s">
        <v>34</v>
      </c>
      <c r="B21" s="27" t="s">
        <v>266</v>
      </c>
      <c r="C21" s="23" t="s">
        <v>641</v>
      </c>
      <c r="D21" s="85">
        <f>'[12]LIM335'!$N$53</f>
        <v>43796</v>
      </c>
      <c r="E21" s="85">
        <f>'[12]LIM335'!$N$54</f>
        <v>16051</v>
      </c>
      <c r="F21" s="63">
        <f t="shared" si="12"/>
        <v>59847</v>
      </c>
      <c r="G21" s="87">
        <f>'[12]LIM335'!$O$53</f>
        <v>43796</v>
      </c>
      <c r="H21" s="85">
        <f>'[12]LIM335'!$O$54</f>
        <v>16051</v>
      </c>
      <c r="I21" s="58">
        <f t="shared" si="13"/>
        <v>59847</v>
      </c>
      <c r="J21" s="86">
        <f>'[13]LIM335'!$M$52</f>
        <v>254204</v>
      </c>
      <c r="K21" s="87">
        <f>'[13]LIM335'!$M$53</f>
        <v>21506</v>
      </c>
      <c r="L21" s="52">
        <f t="shared" si="14"/>
        <v>275710</v>
      </c>
      <c r="M21" s="53">
        <f t="shared" si="9"/>
        <v>4.60691429812689</v>
      </c>
      <c r="N21" s="87"/>
      <c r="O21" s="85"/>
      <c r="P21" s="52">
        <f t="shared" si="15"/>
        <v>0</v>
      </c>
      <c r="Q21" s="53">
        <f t="shared" si="16"/>
        <v>0</v>
      </c>
      <c r="R21" s="85">
        <f>'[12]LIM335'!$P$53</f>
        <v>67929</v>
      </c>
      <c r="S21" s="85">
        <f>'[12]LIM335'!$P$54</f>
        <v>21183</v>
      </c>
      <c r="T21" s="52">
        <f t="shared" si="10"/>
        <v>89112</v>
      </c>
      <c r="U21" s="53">
        <f t="shared" si="11"/>
        <v>1.4889969422026166</v>
      </c>
    </row>
    <row r="22" spans="1:21" ht="12.75">
      <c r="A22" s="23" t="s">
        <v>53</v>
      </c>
      <c r="B22" s="27" t="s">
        <v>267</v>
      </c>
      <c r="C22" s="23" t="s">
        <v>268</v>
      </c>
      <c r="D22" s="85">
        <f>'[12]DC33'!$N$53</f>
        <v>204447</v>
      </c>
      <c r="E22" s="85">
        <f>'[12]DC33'!$N$54</f>
        <v>264353</v>
      </c>
      <c r="F22" s="63">
        <f t="shared" si="12"/>
        <v>468800</v>
      </c>
      <c r="G22" s="87">
        <f>'[12]DC33'!$O$53</f>
        <v>204447</v>
      </c>
      <c r="H22" s="85">
        <f>'[12]DC33'!$O$54</f>
        <v>264353</v>
      </c>
      <c r="I22" s="58">
        <f t="shared" si="13"/>
        <v>468800</v>
      </c>
      <c r="J22" s="86">
        <f>'[13]DC33'!$M$52</f>
        <v>313687</v>
      </c>
      <c r="K22" s="87">
        <f>'[13]DC33'!$M$53</f>
        <v>276622</v>
      </c>
      <c r="L22" s="52">
        <f t="shared" si="14"/>
        <v>590309</v>
      </c>
      <c r="M22" s="53">
        <f t="shared" si="9"/>
        <v>1.2591915529010238</v>
      </c>
      <c r="N22" s="87"/>
      <c r="O22" s="85"/>
      <c r="P22" s="52">
        <f t="shared" si="15"/>
        <v>0</v>
      </c>
      <c r="Q22" s="53">
        <f t="shared" si="16"/>
        <v>0</v>
      </c>
      <c r="R22" s="85">
        <f>'[12]DC33'!$P$53</f>
        <v>587349</v>
      </c>
      <c r="S22" s="85">
        <f>'[12]DC33'!$P$54</f>
        <v>24008</v>
      </c>
      <c r="T22" s="52">
        <f t="shared" si="10"/>
        <v>611357</v>
      </c>
      <c r="U22" s="53">
        <f t="shared" si="11"/>
        <v>1.3040891638225256</v>
      </c>
    </row>
    <row r="23" spans="1:21" ht="16.5">
      <c r="A23" s="24"/>
      <c r="B23" s="80" t="s">
        <v>536</v>
      </c>
      <c r="C23" s="24"/>
      <c r="D23" s="54">
        <f>SUM(D17:D22)</f>
        <v>967627</v>
      </c>
      <c r="E23" s="54">
        <f>SUM(E17:E22)</f>
        <v>430895</v>
      </c>
      <c r="F23" s="98">
        <f t="shared" si="12"/>
        <v>1398522</v>
      </c>
      <c r="G23" s="61">
        <f>SUM(G17:G22)</f>
        <v>967627</v>
      </c>
      <c r="H23" s="54">
        <f>SUM(H17:H22)</f>
        <v>430895</v>
      </c>
      <c r="I23" s="59">
        <f t="shared" si="13"/>
        <v>1398522</v>
      </c>
      <c r="J23" s="64">
        <f>SUM(J17:J22)</f>
        <v>1898004</v>
      </c>
      <c r="K23" s="61">
        <f>SUM(K17:K22)</f>
        <v>622964</v>
      </c>
      <c r="L23" s="54">
        <f t="shared" si="14"/>
        <v>2520968</v>
      </c>
      <c r="M23" s="55">
        <f t="shared" si="9"/>
        <v>1.8025944532871132</v>
      </c>
      <c r="N23" s="61">
        <f>SUM(N17:N22)</f>
        <v>0</v>
      </c>
      <c r="O23" s="54">
        <f>SUM(O17:O22)</f>
        <v>0</v>
      </c>
      <c r="P23" s="54">
        <f t="shared" si="15"/>
        <v>0</v>
      </c>
      <c r="Q23" s="55">
        <f t="shared" si="16"/>
        <v>0</v>
      </c>
      <c r="R23" s="54">
        <f>SUM(R17:R22)</f>
        <v>1427757</v>
      </c>
      <c r="S23" s="54">
        <f>SUM(S17:S22)</f>
        <v>172326</v>
      </c>
      <c r="T23" s="54">
        <f t="shared" si="10"/>
        <v>1600083</v>
      </c>
      <c r="U23" s="55">
        <f t="shared" si="11"/>
        <v>1.144124296936337</v>
      </c>
    </row>
    <row r="24" spans="1:21" ht="16.5">
      <c r="A24" s="24"/>
      <c r="B24" s="28"/>
      <c r="C24" s="24"/>
      <c r="D24" s="54"/>
      <c r="E24" s="54"/>
      <c r="F24" s="98"/>
      <c r="G24" s="61"/>
      <c r="H24" s="54"/>
      <c r="I24" s="59"/>
      <c r="J24" s="64"/>
      <c r="K24" s="61"/>
      <c r="L24" s="54"/>
      <c r="M24" s="55"/>
      <c r="N24" s="61"/>
      <c r="O24" s="54"/>
      <c r="P24" s="54"/>
      <c r="Q24" s="55"/>
      <c r="R24" s="54"/>
      <c r="S24" s="54"/>
      <c r="T24" s="54"/>
      <c r="U24" s="55"/>
    </row>
    <row r="25" spans="1:21" ht="12.75">
      <c r="A25" s="23" t="s">
        <v>34</v>
      </c>
      <c r="B25" s="27" t="s">
        <v>269</v>
      </c>
      <c r="C25" s="23" t="s">
        <v>642</v>
      </c>
      <c r="D25" s="85">
        <f>'[12]LIM341'!$N$53</f>
        <v>94443</v>
      </c>
      <c r="E25" s="85">
        <f>'[12]LIM341'!$N$54</f>
        <v>13529</v>
      </c>
      <c r="F25" s="63">
        <f t="shared" si="12"/>
        <v>107972</v>
      </c>
      <c r="G25" s="87">
        <f>'[12]LIM341'!$O$53</f>
        <v>94443</v>
      </c>
      <c r="H25" s="85">
        <f>'[12]LIM341'!$O$54</f>
        <v>13529</v>
      </c>
      <c r="I25" s="58">
        <f t="shared" si="13"/>
        <v>107972</v>
      </c>
      <c r="J25" s="86">
        <f>'[13]LIM341'!$M$52</f>
        <v>107188</v>
      </c>
      <c r="K25" s="87">
        <f>'[13]LIM341'!$M$53</f>
        <v>14317</v>
      </c>
      <c r="L25" s="52">
        <f t="shared" si="14"/>
        <v>121505</v>
      </c>
      <c r="M25" s="53">
        <f aca="true" t="shared" si="17" ref="M25:M30">IF($I25=0,0,$L25/$I25)</f>
        <v>1.1253380506057127</v>
      </c>
      <c r="N25" s="87"/>
      <c r="O25" s="85"/>
      <c r="P25" s="52">
        <f t="shared" si="15"/>
        <v>0</v>
      </c>
      <c r="Q25" s="53">
        <f t="shared" si="16"/>
        <v>0</v>
      </c>
      <c r="R25" s="85">
        <f>'[12]LIM341'!$P$53</f>
        <v>91480</v>
      </c>
      <c r="S25" s="85">
        <f>'[12]LIM341'!$P$54</f>
        <v>23297</v>
      </c>
      <c r="T25" s="52">
        <f aca="true" t="shared" si="18" ref="T25:T47">$R25+$S25</f>
        <v>114777</v>
      </c>
      <c r="U25" s="53">
        <f aca="true" t="shared" si="19" ref="U25:U30">IF($I25=0,0,$T25/$I25)</f>
        <v>1.06302559922943</v>
      </c>
    </row>
    <row r="26" spans="1:21" ht="12.75">
      <c r="A26" s="23" t="s">
        <v>34</v>
      </c>
      <c r="B26" s="27" t="s">
        <v>270</v>
      </c>
      <c r="C26" s="23" t="s">
        <v>643</v>
      </c>
      <c r="D26" s="85">
        <f>'[12]LIM342'!$N$53</f>
        <v>42178</v>
      </c>
      <c r="E26" s="85">
        <f>'[12]LIM342'!$N$54</f>
        <v>10258</v>
      </c>
      <c r="F26" s="63">
        <f t="shared" si="12"/>
        <v>52436</v>
      </c>
      <c r="G26" s="87">
        <f>'[12]LIM342'!$O$53</f>
        <v>42178</v>
      </c>
      <c r="H26" s="85">
        <f>'[12]LIM342'!$O$54</f>
        <v>10258</v>
      </c>
      <c r="I26" s="58">
        <f t="shared" si="13"/>
        <v>52436</v>
      </c>
      <c r="J26" s="86">
        <f>'[13]LIM342'!$M$52</f>
        <v>20714</v>
      </c>
      <c r="K26" s="87">
        <f>'[13]LIM342'!$M$53</f>
        <v>0</v>
      </c>
      <c r="L26" s="52">
        <f t="shared" si="14"/>
        <v>20714</v>
      </c>
      <c r="M26" s="53">
        <f t="shared" si="17"/>
        <v>0.3950339461438706</v>
      </c>
      <c r="N26" s="87"/>
      <c r="O26" s="85"/>
      <c r="P26" s="52">
        <f t="shared" si="15"/>
        <v>0</v>
      </c>
      <c r="Q26" s="53">
        <f t="shared" si="16"/>
        <v>0</v>
      </c>
      <c r="R26" s="85">
        <f>'[12]LIM342'!$P$53</f>
        <v>65588</v>
      </c>
      <c r="S26" s="85">
        <f>'[12]LIM342'!$P$54</f>
        <v>7258</v>
      </c>
      <c r="T26" s="52">
        <f t="shared" si="18"/>
        <v>72846</v>
      </c>
      <c r="U26" s="53">
        <f t="shared" si="19"/>
        <v>1.3892364024715844</v>
      </c>
    </row>
    <row r="27" spans="1:21" ht="12.75">
      <c r="A27" s="23" t="s">
        <v>34</v>
      </c>
      <c r="B27" s="27" t="s">
        <v>271</v>
      </c>
      <c r="C27" s="23" t="s">
        <v>644</v>
      </c>
      <c r="D27" s="85">
        <f>'[12]LIM343'!$N$53</f>
        <v>210817</v>
      </c>
      <c r="E27" s="85">
        <f>'[12]LIM343'!$N$54</f>
        <v>250124</v>
      </c>
      <c r="F27" s="63">
        <f t="shared" si="12"/>
        <v>460941</v>
      </c>
      <c r="G27" s="87">
        <f>'[12]LIM343'!$O$53</f>
        <v>210817</v>
      </c>
      <c r="H27" s="85">
        <f>'[12]LIM343'!$O$54</f>
        <v>250124</v>
      </c>
      <c r="I27" s="58">
        <f t="shared" si="13"/>
        <v>460941</v>
      </c>
      <c r="J27" s="86">
        <f>'[13]LIM343'!$M$52</f>
        <v>181705</v>
      </c>
      <c r="K27" s="87">
        <f>'[13]LIM343'!$M$53</f>
        <v>122155</v>
      </c>
      <c r="L27" s="52">
        <f t="shared" si="14"/>
        <v>303860</v>
      </c>
      <c r="M27" s="53">
        <f t="shared" si="17"/>
        <v>0.659216689337681</v>
      </c>
      <c r="N27" s="87"/>
      <c r="O27" s="85"/>
      <c r="P27" s="52">
        <f t="shared" si="15"/>
        <v>0</v>
      </c>
      <c r="Q27" s="53">
        <f t="shared" si="16"/>
        <v>0</v>
      </c>
      <c r="R27" s="85">
        <f>'[12]LIM343'!$P$53</f>
        <v>422841</v>
      </c>
      <c r="S27" s="85">
        <f>'[12]LIM343'!$P$54</f>
        <v>71148</v>
      </c>
      <c r="T27" s="52">
        <f t="shared" si="18"/>
        <v>493989</v>
      </c>
      <c r="U27" s="53">
        <f t="shared" si="19"/>
        <v>1.0716968115225158</v>
      </c>
    </row>
    <row r="28" spans="1:21" ht="12.75">
      <c r="A28" s="23" t="s">
        <v>34</v>
      </c>
      <c r="B28" s="27" t="s">
        <v>272</v>
      </c>
      <c r="C28" s="23" t="s">
        <v>645</v>
      </c>
      <c r="D28" s="85">
        <f>'[12]LIM344'!$N$53</f>
        <v>327876</v>
      </c>
      <c r="E28" s="85">
        <f>'[12]LIM344'!$N$54</f>
        <v>59432</v>
      </c>
      <c r="F28" s="63">
        <f t="shared" si="12"/>
        <v>387308</v>
      </c>
      <c r="G28" s="87">
        <f>'[12]LIM344'!$O$53</f>
        <v>327876</v>
      </c>
      <c r="H28" s="85">
        <f>'[12]LIM344'!$O$54</f>
        <v>59432</v>
      </c>
      <c r="I28" s="58">
        <f t="shared" si="13"/>
        <v>387308</v>
      </c>
      <c r="J28" s="86">
        <f>'[13]LIM344'!$M$52</f>
        <v>258766</v>
      </c>
      <c r="K28" s="87">
        <f>'[13]LIM344'!$M$53</f>
        <v>51629</v>
      </c>
      <c r="L28" s="52">
        <f t="shared" si="14"/>
        <v>310395</v>
      </c>
      <c r="M28" s="53">
        <f t="shared" si="17"/>
        <v>0.8014164437605213</v>
      </c>
      <c r="N28" s="87"/>
      <c r="O28" s="85"/>
      <c r="P28" s="52">
        <f t="shared" si="15"/>
        <v>0</v>
      </c>
      <c r="Q28" s="53">
        <f t="shared" si="16"/>
        <v>0</v>
      </c>
      <c r="R28" s="85">
        <f>'[12]LIM344'!$P$53</f>
        <v>336009</v>
      </c>
      <c r="S28" s="85">
        <f>'[12]LIM344'!$P$54</f>
        <v>39057</v>
      </c>
      <c r="T28" s="52">
        <f t="shared" si="18"/>
        <v>375066</v>
      </c>
      <c r="U28" s="53">
        <f t="shared" si="19"/>
        <v>0.9683920807212865</v>
      </c>
    </row>
    <row r="29" spans="1:21" ht="12.75">
      <c r="A29" s="23" t="s">
        <v>53</v>
      </c>
      <c r="B29" s="27" t="s">
        <v>273</v>
      </c>
      <c r="C29" s="23" t="s">
        <v>274</v>
      </c>
      <c r="D29" s="85">
        <f>'[12]DC34'!$N$53</f>
        <v>259279</v>
      </c>
      <c r="E29" s="85">
        <f>'[12]DC34'!$N$54</f>
        <v>885461</v>
      </c>
      <c r="F29" s="63">
        <f t="shared" si="12"/>
        <v>1144740</v>
      </c>
      <c r="G29" s="87">
        <f>'[12]DC34'!$O$53</f>
        <v>259279</v>
      </c>
      <c r="H29" s="85">
        <f>'[12]DC34'!$O$54</f>
        <v>885461</v>
      </c>
      <c r="I29" s="58">
        <f t="shared" si="13"/>
        <v>1144740</v>
      </c>
      <c r="J29" s="86">
        <f>'[13]DC34'!$M$52</f>
        <v>130011</v>
      </c>
      <c r="K29" s="87">
        <f>'[13]DC34'!$M$53</f>
        <v>255066</v>
      </c>
      <c r="L29" s="52">
        <f t="shared" si="14"/>
        <v>385077</v>
      </c>
      <c r="M29" s="53">
        <f t="shared" si="17"/>
        <v>0.3363881754808952</v>
      </c>
      <c r="N29" s="87"/>
      <c r="O29" s="85"/>
      <c r="P29" s="52">
        <f t="shared" si="15"/>
        <v>0</v>
      </c>
      <c r="Q29" s="53">
        <f t="shared" si="16"/>
        <v>0</v>
      </c>
      <c r="R29" s="85">
        <f>'[12]DC34'!$P$53</f>
        <v>419340</v>
      </c>
      <c r="S29" s="85">
        <f>'[12]DC34'!$P$54</f>
        <v>451539</v>
      </c>
      <c r="T29" s="52">
        <f t="shared" si="18"/>
        <v>870879</v>
      </c>
      <c r="U29" s="53">
        <f t="shared" si="19"/>
        <v>0.7607657634047906</v>
      </c>
    </row>
    <row r="30" spans="1:21" ht="16.5">
      <c r="A30" s="24"/>
      <c r="B30" s="80" t="s">
        <v>537</v>
      </c>
      <c r="C30" s="24"/>
      <c r="D30" s="54">
        <f>SUM(D25:D29)</f>
        <v>934593</v>
      </c>
      <c r="E30" s="54">
        <f>SUM(E25:E29)</f>
        <v>1218804</v>
      </c>
      <c r="F30" s="98">
        <f t="shared" si="12"/>
        <v>2153397</v>
      </c>
      <c r="G30" s="61">
        <f>SUM(G25:G29)</f>
        <v>934593</v>
      </c>
      <c r="H30" s="54">
        <f>SUM(H25:H29)</f>
        <v>1218804</v>
      </c>
      <c r="I30" s="59">
        <f t="shared" si="13"/>
        <v>2153397</v>
      </c>
      <c r="J30" s="64">
        <f>SUM(J25:J29)</f>
        <v>698384</v>
      </c>
      <c r="K30" s="61">
        <f>SUM(K25:K29)</f>
        <v>443167</v>
      </c>
      <c r="L30" s="54">
        <f t="shared" si="14"/>
        <v>1141551</v>
      </c>
      <c r="M30" s="55">
        <f t="shared" si="17"/>
        <v>0.5301163696243656</v>
      </c>
      <c r="N30" s="61">
        <f>SUM(N25:N29)</f>
        <v>0</v>
      </c>
      <c r="O30" s="54">
        <f>SUM(O25:O29)</f>
        <v>0</v>
      </c>
      <c r="P30" s="54">
        <f t="shared" si="15"/>
        <v>0</v>
      </c>
      <c r="Q30" s="55">
        <f t="shared" si="16"/>
        <v>0</v>
      </c>
      <c r="R30" s="54">
        <f>SUM(R25:R29)</f>
        <v>1335258</v>
      </c>
      <c r="S30" s="54">
        <f>SUM(S25:S29)</f>
        <v>592299</v>
      </c>
      <c r="T30" s="54">
        <f t="shared" si="18"/>
        <v>1927557</v>
      </c>
      <c r="U30" s="55">
        <f t="shared" si="19"/>
        <v>0.8951238438615824</v>
      </c>
    </row>
    <row r="31" spans="1:21" ht="16.5">
      <c r="A31" s="24"/>
      <c r="B31" s="28"/>
      <c r="C31" s="24"/>
      <c r="D31" s="54"/>
      <c r="E31" s="54"/>
      <c r="F31" s="98"/>
      <c r="G31" s="61"/>
      <c r="H31" s="54"/>
      <c r="I31" s="59"/>
      <c r="J31" s="64"/>
      <c r="K31" s="61"/>
      <c r="L31" s="54"/>
      <c r="M31" s="55"/>
      <c r="N31" s="61"/>
      <c r="O31" s="54"/>
      <c r="P31" s="54"/>
      <c r="Q31" s="55"/>
      <c r="R31" s="54"/>
      <c r="S31" s="54"/>
      <c r="T31" s="54"/>
      <c r="U31" s="55"/>
    </row>
    <row r="32" spans="1:21" ht="12.75">
      <c r="A32" s="23" t="s">
        <v>34</v>
      </c>
      <c r="B32" s="27" t="s">
        <v>275</v>
      </c>
      <c r="C32" s="23" t="s">
        <v>646</v>
      </c>
      <c r="D32" s="85">
        <f>'[12]LIM351'!$N$53</f>
        <v>58214</v>
      </c>
      <c r="E32" s="85">
        <f>'[12]LIM351'!$N$54</f>
        <v>32487</v>
      </c>
      <c r="F32" s="63">
        <f t="shared" si="12"/>
        <v>90701</v>
      </c>
      <c r="G32" s="87">
        <f>'[12]LIM351'!$O$53</f>
        <v>58214</v>
      </c>
      <c r="H32" s="85">
        <f>'[12]LIM351'!$O$54</f>
        <v>32487</v>
      </c>
      <c r="I32" s="58">
        <f t="shared" si="13"/>
        <v>90701</v>
      </c>
      <c r="J32" s="86">
        <f>'[13]LIM351'!$M$52</f>
        <v>9194</v>
      </c>
      <c r="K32" s="87">
        <f>'[13]LIM351'!$M$53</f>
        <v>19667</v>
      </c>
      <c r="L32" s="52">
        <f t="shared" si="14"/>
        <v>28861</v>
      </c>
      <c r="M32" s="53">
        <f aca="true" t="shared" si="20" ref="M32:M38">IF($I32=0,0,$L32/$I32)</f>
        <v>0.31819935833122015</v>
      </c>
      <c r="N32" s="87"/>
      <c r="O32" s="85"/>
      <c r="P32" s="52">
        <f t="shared" si="15"/>
        <v>0</v>
      </c>
      <c r="Q32" s="53">
        <f t="shared" si="16"/>
        <v>0</v>
      </c>
      <c r="R32" s="85">
        <f>'[12]LIM351'!$P$53</f>
        <v>79900</v>
      </c>
      <c r="S32" s="85">
        <f>'[12]LIM351'!$P$54</f>
        <v>15387</v>
      </c>
      <c r="T32" s="52">
        <f t="shared" si="18"/>
        <v>95287</v>
      </c>
      <c r="U32" s="53">
        <f aca="true" t="shared" si="21" ref="U32:U38">IF($I32=0,0,$T32/$I32)</f>
        <v>1.0505617358132766</v>
      </c>
    </row>
    <row r="33" spans="1:21" ht="12.75">
      <c r="A33" s="23" t="s">
        <v>34</v>
      </c>
      <c r="B33" s="27" t="s">
        <v>276</v>
      </c>
      <c r="C33" s="23" t="s">
        <v>647</v>
      </c>
      <c r="D33" s="85">
        <f>'[12]LIM352'!$N$53</f>
        <v>38172</v>
      </c>
      <c r="E33" s="85">
        <f>'[12]LIM352'!$N$54</f>
        <v>39687</v>
      </c>
      <c r="F33" s="63">
        <f t="shared" si="12"/>
        <v>77859</v>
      </c>
      <c r="G33" s="87">
        <f>'[12]LIM352'!$O$53</f>
        <v>38172</v>
      </c>
      <c r="H33" s="85">
        <f>'[12]LIM352'!$O$54</f>
        <v>31827</v>
      </c>
      <c r="I33" s="58">
        <f t="shared" si="13"/>
        <v>69999</v>
      </c>
      <c r="J33" s="86">
        <f>'[13]LIM352'!$M$52</f>
        <v>34091</v>
      </c>
      <c r="K33" s="87">
        <f>'[13]LIM352'!$M$53</f>
        <v>23930</v>
      </c>
      <c r="L33" s="52">
        <f t="shared" si="14"/>
        <v>58021</v>
      </c>
      <c r="M33" s="53">
        <f t="shared" si="20"/>
        <v>0.8288832697609966</v>
      </c>
      <c r="N33" s="87"/>
      <c r="O33" s="85"/>
      <c r="P33" s="52">
        <f t="shared" si="15"/>
        <v>0</v>
      </c>
      <c r="Q33" s="53">
        <f t="shared" si="16"/>
        <v>0</v>
      </c>
      <c r="R33" s="85">
        <f>'[12]LIM352'!$P$53</f>
        <v>54182</v>
      </c>
      <c r="S33" s="85">
        <f>'[12]LIM352'!$P$54</f>
        <v>16107</v>
      </c>
      <c r="T33" s="52">
        <f t="shared" si="18"/>
        <v>70289</v>
      </c>
      <c r="U33" s="53">
        <f t="shared" si="21"/>
        <v>1.004142916327376</v>
      </c>
    </row>
    <row r="34" spans="1:21" ht="12.75">
      <c r="A34" s="23" t="s">
        <v>34</v>
      </c>
      <c r="B34" s="27" t="s">
        <v>277</v>
      </c>
      <c r="C34" s="23" t="s">
        <v>648</v>
      </c>
      <c r="D34" s="85">
        <f>'[12]LIM353'!$N$53</f>
        <v>45304</v>
      </c>
      <c r="E34" s="85">
        <f>'[12]LIM353'!$N$54</f>
        <v>16340</v>
      </c>
      <c r="F34" s="63">
        <f t="shared" si="12"/>
        <v>61644</v>
      </c>
      <c r="G34" s="87">
        <f>'[12]LIM353'!$O$53</f>
        <v>45304</v>
      </c>
      <c r="H34" s="85">
        <f>'[12]LIM353'!$O$54</f>
        <v>16340</v>
      </c>
      <c r="I34" s="58">
        <f t="shared" si="13"/>
        <v>61644</v>
      </c>
      <c r="J34" s="86">
        <f>'[13]LIM353'!$M$52</f>
        <v>16586</v>
      </c>
      <c r="K34" s="87">
        <f>'[13]LIM353'!$M$53</f>
        <v>9617</v>
      </c>
      <c r="L34" s="52">
        <f t="shared" si="14"/>
        <v>26203</v>
      </c>
      <c r="M34" s="53">
        <f t="shared" si="20"/>
        <v>0.4250697553695412</v>
      </c>
      <c r="N34" s="87"/>
      <c r="O34" s="85"/>
      <c r="P34" s="52">
        <f t="shared" si="15"/>
        <v>0</v>
      </c>
      <c r="Q34" s="53">
        <f t="shared" si="16"/>
        <v>0</v>
      </c>
      <c r="R34" s="85">
        <f>'[12]LIM353'!$P$53</f>
        <v>54539</v>
      </c>
      <c r="S34" s="85">
        <f>'[12]LIM353'!$P$54</f>
        <v>4541</v>
      </c>
      <c r="T34" s="52">
        <f t="shared" si="18"/>
        <v>59080</v>
      </c>
      <c r="U34" s="53">
        <f t="shared" si="21"/>
        <v>0.9584063331386672</v>
      </c>
    </row>
    <row r="35" spans="1:21" ht="12.75">
      <c r="A35" s="23" t="s">
        <v>34</v>
      </c>
      <c r="B35" s="27" t="s">
        <v>278</v>
      </c>
      <c r="C35" s="23" t="s">
        <v>649</v>
      </c>
      <c r="D35" s="85">
        <f>'[12]LIM354'!$N$53</f>
        <v>781020</v>
      </c>
      <c r="E35" s="85">
        <f>'[12]LIM354'!$N$54</f>
        <v>1244109</v>
      </c>
      <c r="F35" s="63">
        <f t="shared" si="12"/>
        <v>2025129</v>
      </c>
      <c r="G35" s="87">
        <f>'[12]LIM354'!$O$53</f>
        <v>781020</v>
      </c>
      <c r="H35" s="85">
        <f>'[12]LIM354'!$O$54</f>
        <v>1244109</v>
      </c>
      <c r="I35" s="58">
        <f t="shared" si="13"/>
        <v>2025129</v>
      </c>
      <c r="J35" s="86">
        <f>'[13]LIM354'!$M$52</f>
        <v>734815</v>
      </c>
      <c r="K35" s="87">
        <f>'[13]LIM354'!$M$53</f>
        <v>1003166</v>
      </c>
      <c r="L35" s="52">
        <f t="shared" si="14"/>
        <v>1737981</v>
      </c>
      <c r="M35" s="53">
        <f t="shared" si="20"/>
        <v>0.8582075512226629</v>
      </c>
      <c r="N35" s="87"/>
      <c r="O35" s="85"/>
      <c r="P35" s="52">
        <f t="shared" si="15"/>
        <v>0</v>
      </c>
      <c r="Q35" s="53">
        <f t="shared" si="16"/>
        <v>0</v>
      </c>
      <c r="R35" s="85">
        <f>'[12]LIM354'!$P$53</f>
        <v>932302</v>
      </c>
      <c r="S35" s="85">
        <f>'[12]LIM354'!$P$54</f>
        <v>324145</v>
      </c>
      <c r="T35" s="52">
        <f t="shared" si="18"/>
        <v>1256447</v>
      </c>
      <c r="U35" s="53">
        <f t="shared" si="21"/>
        <v>0.6204281307511769</v>
      </c>
    </row>
    <row r="36" spans="1:21" ht="12.75">
      <c r="A36" s="23" t="s">
        <v>34</v>
      </c>
      <c r="B36" s="27" t="s">
        <v>279</v>
      </c>
      <c r="C36" s="23" t="s">
        <v>650</v>
      </c>
      <c r="D36" s="85">
        <f>'[12]LIM355'!$N$53</f>
        <v>80009</v>
      </c>
      <c r="E36" s="85">
        <f>'[12]LIM355'!$N$54</f>
        <v>60294</v>
      </c>
      <c r="F36" s="63">
        <f t="shared" si="12"/>
        <v>140303</v>
      </c>
      <c r="G36" s="87">
        <f>'[12]LIM355'!$O$53</f>
        <v>80009</v>
      </c>
      <c r="H36" s="85">
        <f>'[12]LIM355'!$O$54</f>
        <v>60294</v>
      </c>
      <c r="I36" s="58">
        <f t="shared" si="13"/>
        <v>140303</v>
      </c>
      <c r="J36" s="86">
        <f>'[13]LIM355'!$M$52</f>
        <v>50356</v>
      </c>
      <c r="K36" s="87">
        <f>'[13]LIM355'!$M$53</f>
        <v>24235</v>
      </c>
      <c r="L36" s="52">
        <f t="shared" si="14"/>
        <v>74591</v>
      </c>
      <c r="M36" s="53">
        <f t="shared" si="20"/>
        <v>0.5316422314562055</v>
      </c>
      <c r="N36" s="87"/>
      <c r="O36" s="85"/>
      <c r="P36" s="52">
        <f t="shared" si="15"/>
        <v>0</v>
      </c>
      <c r="Q36" s="53">
        <f t="shared" si="16"/>
        <v>0</v>
      </c>
      <c r="R36" s="85">
        <f>'[12]LIM355'!$P$53</f>
        <v>71046</v>
      </c>
      <c r="S36" s="85">
        <f>'[12]LIM355'!$P$54</f>
        <v>7089</v>
      </c>
      <c r="T36" s="52">
        <f t="shared" si="18"/>
        <v>78135</v>
      </c>
      <c r="U36" s="53">
        <f t="shared" si="21"/>
        <v>0.5569018481429477</v>
      </c>
    </row>
    <row r="37" spans="1:21" ht="12.75">
      <c r="A37" s="23" t="s">
        <v>53</v>
      </c>
      <c r="B37" s="27" t="s">
        <v>280</v>
      </c>
      <c r="C37" s="23" t="s">
        <v>281</v>
      </c>
      <c r="D37" s="85">
        <f>'[12]DC35'!$N$53</f>
        <v>161324</v>
      </c>
      <c r="E37" s="85">
        <f>'[12]DC35'!$N$54</f>
        <v>535909</v>
      </c>
      <c r="F37" s="63">
        <f t="shared" si="12"/>
        <v>697233</v>
      </c>
      <c r="G37" s="87">
        <f>'[12]DC35'!$O$53</f>
        <v>161324</v>
      </c>
      <c r="H37" s="85">
        <f>'[12]DC35'!$O$54</f>
        <v>535909</v>
      </c>
      <c r="I37" s="58">
        <f t="shared" si="13"/>
        <v>697233</v>
      </c>
      <c r="J37" s="86">
        <f>'[13]DC35'!$M$52</f>
        <v>221990</v>
      </c>
      <c r="K37" s="87">
        <f>'[13]DC35'!$M$53</f>
        <v>293</v>
      </c>
      <c r="L37" s="52">
        <f t="shared" si="14"/>
        <v>222283</v>
      </c>
      <c r="M37" s="53">
        <f t="shared" si="20"/>
        <v>0.31880734273908434</v>
      </c>
      <c r="N37" s="87"/>
      <c r="O37" s="85"/>
      <c r="P37" s="52">
        <f t="shared" si="15"/>
        <v>0</v>
      </c>
      <c r="Q37" s="53">
        <f t="shared" si="16"/>
        <v>0</v>
      </c>
      <c r="R37" s="85">
        <f>'[12]DC35'!$P$53</f>
        <v>329037</v>
      </c>
      <c r="S37" s="85">
        <f>'[12]DC35'!$P$54</f>
        <v>379757</v>
      </c>
      <c r="T37" s="52">
        <f t="shared" si="18"/>
        <v>708794</v>
      </c>
      <c r="U37" s="53">
        <f t="shared" si="21"/>
        <v>1.0165812576283682</v>
      </c>
    </row>
    <row r="38" spans="1:21" ht="16.5">
      <c r="A38" s="24"/>
      <c r="B38" s="80" t="s">
        <v>538</v>
      </c>
      <c r="C38" s="24"/>
      <c r="D38" s="54">
        <f>SUM(D32:D37)</f>
        <v>1164043</v>
      </c>
      <c r="E38" s="54">
        <f>SUM(E32:E37)</f>
        <v>1928826</v>
      </c>
      <c r="F38" s="98">
        <f t="shared" si="12"/>
        <v>3092869</v>
      </c>
      <c r="G38" s="61">
        <f>SUM(G32:G37)</f>
        <v>1164043</v>
      </c>
      <c r="H38" s="54"/>
      <c r="I38" s="59">
        <f t="shared" si="13"/>
        <v>1164043</v>
      </c>
      <c r="J38" s="64">
        <f>SUM(J32:J37)</f>
        <v>1067032</v>
      </c>
      <c r="K38" s="61">
        <f>SUM(K32:K37)</f>
        <v>1080908</v>
      </c>
      <c r="L38" s="54">
        <f t="shared" si="14"/>
        <v>2147940</v>
      </c>
      <c r="M38" s="55">
        <f t="shared" si="20"/>
        <v>1.8452411122269539</v>
      </c>
      <c r="N38" s="61">
        <f>SUM(N32:N37)</f>
        <v>0</v>
      </c>
      <c r="O38" s="54">
        <f>SUM(O32:O37)</f>
        <v>0</v>
      </c>
      <c r="P38" s="54">
        <f t="shared" si="15"/>
        <v>0</v>
      </c>
      <c r="Q38" s="55">
        <f t="shared" si="16"/>
        <v>0</v>
      </c>
      <c r="R38" s="54">
        <f>SUM(R32:R37)</f>
        <v>1521006</v>
      </c>
      <c r="S38" s="54">
        <f>SUM(S32:S37)</f>
        <v>747026</v>
      </c>
      <c r="T38" s="54">
        <f t="shared" si="18"/>
        <v>2268032</v>
      </c>
      <c r="U38" s="55">
        <f t="shared" si="21"/>
        <v>1.9484091223434186</v>
      </c>
    </row>
    <row r="39" spans="1:21" ht="16.5">
      <c r="A39" s="24"/>
      <c r="B39" s="80" t="s">
        <v>522</v>
      </c>
      <c r="C39" s="24"/>
      <c r="D39" s="54"/>
      <c r="E39" s="54"/>
      <c r="F39" s="98"/>
      <c r="G39" s="61"/>
      <c r="H39" s="54"/>
      <c r="I39" s="59"/>
      <c r="J39" s="64"/>
      <c r="K39" s="61"/>
      <c r="L39" s="54"/>
      <c r="M39" s="55"/>
      <c r="N39" s="61"/>
      <c r="O39" s="54"/>
      <c r="P39" s="54"/>
      <c r="Q39" s="55"/>
      <c r="R39" s="54"/>
      <c r="S39" s="54"/>
      <c r="T39" s="54"/>
      <c r="U39" s="55"/>
    </row>
    <row r="40" spans="1:21" ht="12.75">
      <c r="A40" s="23" t="s">
        <v>34</v>
      </c>
      <c r="B40" s="27" t="s">
        <v>282</v>
      </c>
      <c r="C40" s="23" t="s">
        <v>651</v>
      </c>
      <c r="D40" s="85">
        <f>'[12]LIM361'!$N$53</f>
        <v>132125</v>
      </c>
      <c r="E40" s="85">
        <f>'[12]LIM361'!$N$54</f>
        <v>56697</v>
      </c>
      <c r="F40" s="63">
        <f t="shared" si="12"/>
        <v>188822</v>
      </c>
      <c r="G40" s="87">
        <f>'[12]LIM361'!$O$53</f>
        <v>132125</v>
      </c>
      <c r="H40" s="85">
        <f>'[12]LIM361'!$O$54</f>
        <v>56697</v>
      </c>
      <c r="I40" s="58">
        <f t="shared" si="13"/>
        <v>188822</v>
      </c>
      <c r="J40" s="86">
        <f>'[13]LIM361'!$M$52</f>
        <v>46063</v>
      </c>
      <c r="K40" s="87">
        <f>'[13]LIM361'!$M$53</f>
        <v>0</v>
      </c>
      <c r="L40" s="52">
        <f t="shared" si="14"/>
        <v>46063</v>
      </c>
      <c r="M40" s="53">
        <f aca="true" t="shared" si="22" ref="M40:M47">IF($I40=0,0,$L40/$I40)</f>
        <v>0.24394932793848176</v>
      </c>
      <c r="N40" s="87"/>
      <c r="O40" s="85"/>
      <c r="P40" s="52">
        <f t="shared" si="15"/>
        <v>0</v>
      </c>
      <c r="Q40" s="53">
        <f t="shared" si="16"/>
        <v>0</v>
      </c>
      <c r="R40" s="85">
        <f>'[12]LIM361'!$P$53</f>
        <v>119350</v>
      </c>
      <c r="S40" s="85">
        <f>'[12]LIM361'!$P$54</f>
        <v>13652</v>
      </c>
      <c r="T40" s="52">
        <f t="shared" si="18"/>
        <v>133002</v>
      </c>
      <c r="U40" s="53">
        <f aca="true" t="shared" si="23" ref="U40:U47">IF($I40=0,0,$T40/$I40)</f>
        <v>0.7043776678564998</v>
      </c>
    </row>
    <row r="41" spans="1:21" ht="12.75">
      <c r="A41" s="23" t="s">
        <v>34</v>
      </c>
      <c r="B41" s="27" t="s">
        <v>283</v>
      </c>
      <c r="C41" s="23" t="s">
        <v>652</v>
      </c>
      <c r="D41" s="85">
        <f>'[12]LIM362'!$N$53</f>
        <v>139074</v>
      </c>
      <c r="E41" s="85">
        <f>'[12]LIM362'!$N$54</f>
        <v>25504</v>
      </c>
      <c r="F41" s="63">
        <f t="shared" si="12"/>
        <v>164578</v>
      </c>
      <c r="G41" s="87">
        <f>'[12]LIM362'!$O$53</f>
        <v>139074</v>
      </c>
      <c r="H41" s="85">
        <f>'[12]LIM362'!$O$54</f>
        <v>25504</v>
      </c>
      <c r="I41" s="58">
        <f t="shared" si="13"/>
        <v>164578</v>
      </c>
      <c r="J41" s="86">
        <f>'[13]LIM362'!$M$52</f>
        <v>147770</v>
      </c>
      <c r="K41" s="87">
        <f>'[13]LIM362'!$M$53</f>
        <v>22774</v>
      </c>
      <c r="L41" s="52">
        <f t="shared" si="14"/>
        <v>170544</v>
      </c>
      <c r="M41" s="53">
        <f t="shared" si="22"/>
        <v>1.0362502886169476</v>
      </c>
      <c r="N41" s="87"/>
      <c r="O41" s="85"/>
      <c r="P41" s="52">
        <f t="shared" si="15"/>
        <v>0</v>
      </c>
      <c r="Q41" s="53">
        <f t="shared" si="16"/>
        <v>0</v>
      </c>
      <c r="R41" s="85">
        <f>'[12]LIM362'!$P$53</f>
        <v>157725</v>
      </c>
      <c r="S41" s="85">
        <f>'[12]LIM362'!$P$54</f>
        <v>15493</v>
      </c>
      <c r="T41" s="52">
        <f t="shared" si="18"/>
        <v>173218</v>
      </c>
      <c r="U41" s="53">
        <f t="shared" si="23"/>
        <v>1.0524979037295386</v>
      </c>
    </row>
    <row r="42" spans="1:21" ht="12.75">
      <c r="A42" s="23" t="s">
        <v>34</v>
      </c>
      <c r="B42" s="27" t="s">
        <v>284</v>
      </c>
      <c r="C42" s="23" t="s">
        <v>653</v>
      </c>
      <c r="D42" s="85">
        <f>'[12]LIM364'!$N$53</f>
        <v>64641</v>
      </c>
      <c r="E42" s="85">
        <f>'[12]LIM364'!$N$54</f>
        <v>31565</v>
      </c>
      <c r="F42" s="63">
        <f t="shared" si="12"/>
        <v>96206</v>
      </c>
      <c r="G42" s="87">
        <f>'[12]LIM364'!$O$53</f>
        <v>64641</v>
      </c>
      <c r="H42" s="85">
        <f>'[12]LIM364'!$O$54</f>
        <v>31565</v>
      </c>
      <c r="I42" s="58">
        <f t="shared" si="13"/>
        <v>96206</v>
      </c>
      <c r="J42" s="86">
        <f>'[13]LIM364'!$M$52</f>
        <v>59409</v>
      </c>
      <c r="K42" s="87">
        <f>'[13]LIM364'!$M$53</f>
        <v>16770</v>
      </c>
      <c r="L42" s="52">
        <f t="shared" si="14"/>
        <v>76179</v>
      </c>
      <c r="M42" s="53">
        <f t="shared" si="22"/>
        <v>0.7918321102633932</v>
      </c>
      <c r="N42" s="87"/>
      <c r="O42" s="85"/>
      <c r="P42" s="52">
        <f t="shared" si="15"/>
        <v>0</v>
      </c>
      <c r="Q42" s="53">
        <f t="shared" si="16"/>
        <v>0</v>
      </c>
      <c r="R42" s="85">
        <f>'[12]LIM364'!$P$53</f>
        <v>73008</v>
      </c>
      <c r="S42" s="85">
        <f>'[12]LIM364'!$P$54</f>
        <v>10847</v>
      </c>
      <c r="T42" s="52">
        <f t="shared" si="18"/>
        <v>83855</v>
      </c>
      <c r="U42" s="53">
        <f t="shared" si="23"/>
        <v>0.8716192337276262</v>
      </c>
    </row>
    <row r="43" spans="1:21" ht="12.75">
      <c r="A43" s="23" t="s">
        <v>34</v>
      </c>
      <c r="B43" s="27" t="s">
        <v>285</v>
      </c>
      <c r="C43" s="23" t="s">
        <v>654</v>
      </c>
      <c r="D43" s="85">
        <f>'[12]LIM365'!$N$53</f>
        <v>148180</v>
      </c>
      <c r="E43" s="85">
        <f>'[12]LIM365'!$N$54</f>
        <v>52768</v>
      </c>
      <c r="F43" s="63">
        <f t="shared" si="12"/>
        <v>200948</v>
      </c>
      <c r="G43" s="87">
        <f>'[12]LIM365'!$O$53</f>
        <v>148180</v>
      </c>
      <c r="H43" s="85">
        <f>'[12]LIM365'!$O$54</f>
        <v>52768</v>
      </c>
      <c r="I43" s="58">
        <f t="shared" si="13"/>
        <v>200948</v>
      </c>
      <c r="J43" s="86">
        <f>'[13]LIM365'!$M$52</f>
        <v>102746</v>
      </c>
      <c r="K43" s="87">
        <f>'[13]LIM365'!$M$53</f>
        <v>32478</v>
      </c>
      <c r="L43" s="52">
        <f t="shared" si="14"/>
        <v>135224</v>
      </c>
      <c r="M43" s="53">
        <f t="shared" si="22"/>
        <v>0.6729303103290404</v>
      </c>
      <c r="N43" s="87"/>
      <c r="O43" s="85"/>
      <c r="P43" s="52">
        <f t="shared" si="15"/>
        <v>0</v>
      </c>
      <c r="Q43" s="53">
        <f t="shared" si="16"/>
        <v>0</v>
      </c>
      <c r="R43" s="85">
        <f>'[12]LIM365'!$P$53</f>
        <v>112700</v>
      </c>
      <c r="S43" s="85">
        <f>'[12]LIM365'!$P$54</f>
        <v>17446</v>
      </c>
      <c r="T43" s="52">
        <f t="shared" si="18"/>
        <v>130146</v>
      </c>
      <c r="U43" s="53">
        <f t="shared" si="23"/>
        <v>0.6476600911678643</v>
      </c>
    </row>
    <row r="44" spans="1:21" ht="12.75">
      <c r="A44" s="23" t="s">
        <v>34</v>
      </c>
      <c r="B44" s="27" t="s">
        <v>286</v>
      </c>
      <c r="C44" s="23" t="s">
        <v>655</v>
      </c>
      <c r="D44" s="85">
        <f>'[12]LIM366'!$N$53</f>
        <v>122403</v>
      </c>
      <c r="E44" s="85">
        <f>'[12]LIM366'!$N$54</f>
        <v>12478</v>
      </c>
      <c r="F44" s="63">
        <f t="shared" si="12"/>
        <v>134881</v>
      </c>
      <c r="G44" s="87">
        <f>'[12]LIM366'!$O$53</f>
        <v>122403</v>
      </c>
      <c r="H44" s="85">
        <f>'[12]LIM366'!$O$54</f>
        <v>12478</v>
      </c>
      <c r="I44" s="58">
        <f t="shared" si="13"/>
        <v>134881</v>
      </c>
      <c r="J44" s="86">
        <f>'[13]LIM366'!$M$52</f>
        <v>88607</v>
      </c>
      <c r="K44" s="87">
        <f>'[13]LIM366'!$M$53</f>
        <v>15655</v>
      </c>
      <c r="L44" s="52">
        <f t="shared" si="14"/>
        <v>104262</v>
      </c>
      <c r="M44" s="53">
        <f t="shared" si="22"/>
        <v>0.7729924896760848</v>
      </c>
      <c r="N44" s="87"/>
      <c r="O44" s="85"/>
      <c r="P44" s="52">
        <f t="shared" si="15"/>
        <v>0</v>
      </c>
      <c r="Q44" s="53">
        <f t="shared" si="16"/>
        <v>0</v>
      </c>
      <c r="R44" s="85">
        <f>'[12]LIM366'!$P$53</f>
        <v>120572</v>
      </c>
      <c r="S44" s="85">
        <f>'[12]LIM366'!$P$54</f>
        <v>16073</v>
      </c>
      <c r="T44" s="52">
        <f t="shared" si="18"/>
        <v>136645</v>
      </c>
      <c r="U44" s="53">
        <f t="shared" si="23"/>
        <v>1.013078194853241</v>
      </c>
    </row>
    <row r="45" spans="1:21" ht="12.75">
      <c r="A45" s="23" t="s">
        <v>34</v>
      </c>
      <c r="B45" s="27" t="s">
        <v>287</v>
      </c>
      <c r="C45" s="23" t="s">
        <v>656</v>
      </c>
      <c r="D45" s="85">
        <f>'[12]LIM367'!$N$53</f>
        <v>310225</v>
      </c>
      <c r="E45" s="85">
        <f>'[12]LIM367'!$N$54</f>
        <v>160120</v>
      </c>
      <c r="F45" s="63">
        <f t="shared" si="12"/>
        <v>470345</v>
      </c>
      <c r="G45" s="87">
        <f>'[12]LIM367'!$O$53</f>
        <v>310225</v>
      </c>
      <c r="H45" s="85">
        <f>'[12]LIM367'!$O$54</f>
        <v>160120</v>
      </c>
      <c r="I45" s="58">
        <f t="shared" si="13"/>
        <v>470345</v>
      </c>
      <c r="J45" s="86">
        <f>'[13]LIM367'!$M$52</f>
        <v>194871</v>
      </c>
      <c r="K45" s="87">
        <f>'[13]LIM367'!$M$53</f>
        <v>123734</v>
      </c>
      <c r="L45" s="52">
        <f t="shared" si="14"/>
        <v>318605</v>
      </c>
      <c r="M45" s="53">
        <f t="shared" si="22"/>
        <v>0.6773857487588898</v>
      </c>
      <c r="N45" s="87"/>
      <c r="O45" s="85"/>
      <c r="P45" s="52">
        <f t="shared" si="15"/>
        <v>0</v>
      </c>
      <c r="Q45" s="53">
        <f t="shared" si="16"/>
        <v>0</v>
      </c>
      <c r="R45" s="85">
        <f>'[12]LIM367'!$P$53</f>
        <v>319813</v>
      </c>
      <c r="S45" s="85">
        <f>'[12]LIM367'!$P$54</f>
        <v>106584</v>
      </c>
      <c r="T45" s="52">
        <f t="shared" si="18"/>
        <v>426397</v>
      </c>
      <c r="U45" s="53">
        <f t="shared" si="23"/>
        <v>0.906562204339368</v>
      </c>
    </row>
    <row r="46" spans="1:21" ht="12.75">
      <c r="A46" s="23" t="s">
        <v>53</v>
      </c>
      <c r="B46" s="27" t="s">
        <v>288</v>
      </c>
      <c r="C46" s="23" t="s">
        <v>289</v>
      </c>
      <c r="D46" s="85">
        <f>'[12]DC36'!$N$53</f>
        <v>54304</v>
      </c>
      <c r="E46" s="85">
        <f>'[12]DC36'!$N$54</f>
        <v>24737</v>
      </c>
      <c r="F46" s="63">
        <f t="shared" si="12"/>
        <v>79041</v>
      </c>
      <c r="G46" s="87">
        <f>'[12]DC36'!$O$53</f>
        <v>54304</v>
      </c>
      <c r="H46" s="85">
        <f>'[12]DC36'!$O$54</f>
        <v>24737</v>
      </c>
      <c r="I46" s="58">
        <f t="shared" si="13"/>
        <v>79041</v>
      </c>
      <c r="J46" s="86">
        <f>'[13]DC36'!$M$52</f>
        <v>69451</v>
      </c>
      <c r="K46" s="87">
        <f>'[13]DC36'!$M$53</f>
        <v>1687</v>
      </c>
      <c r="L46" s="52">
        <f t="shared" si="14"/>
        <v>71138</v>
      </c>
      <c r="M46" s="53">
        <f t="shared" si="22"/>
        <v>0.9000139168279754</v>
      </c>
      <c r="N46" s="87"/>
      <c r="O46" s="85"/>
      <c r="P46" s="52">
        <f t="shared" si="15"/>
        <v>0</v>
      </c>
      <c r="Q46" s="53">
        <f t="shared" si="16"/>
        <v>0</v>
      </c>
      <c r="R46" s="85">
        <f>'[12]DC36'!$P$53</f>
        <v>83353</v>
      </c>
      <c r="S46" s="85">
        <f>'[12]DC36'!$P$54</f>
        <v>1812</v>
      </c>
      <c r="T46" s="52">
        <f t="shared" si="18"/>
        <v>85165</v>
      </c>
      <c r="U46" s="53">
        <f t="shared" si="23"/>
        <v>1.0774787768373375</v>
      </c>
    </row>
    <row r="47" spans="1:21" ht="16.5">
      <c r="A47" s="24"/>
      <c r="B47" s="80" t="s">
        <v>539</v>
      </c>
      <c r="C47" s="24"/>
      <c r="D47" s="54">
        <f>SUM(D40:D46)</f>
        <v>970952</v>
      </c>
      <c r="E47" s="54">
        <f>SUM(E40:E46)</f>
        <v>363869</v>
      </c>
      <c r="F47" s="98">
        <f t="shared" si="12"/>
        <v>1334821</v>
      </c>
      <c r="G47" s="61">
        <f>SUM(G40:G46)</f>
        <v>970952</v>
      </c>
      <c r="H47" s="54">
        <f>SUM(H40:H46)</f>
        <v>363869</v>
      </c>
      <c r="I47" s="59">
        <f t="shared" si="13"/>
        <v>1334821</v>
      </c>
      <c r="J47" s="64">
        <f>SUM(J40:J46)</f>
        <v>708917</v>
      </c>
      <c r="K47" s="61">
        <f>SUM(K40:K46)</f>
        <v>213098</v>
      </c>
      <c r="L47" s="54">
        <f t="shared" si="14"/>
        <v>922015</v>
      </c>
      <c r="M47" s="55">
        <f t="shared" si="22"/>
        <v>0.6907405562243927</v>
      </c>
      <c r="N47" s="61">
        <f>SUM(N40:N46)</f>
        <v>0</v>
      </c>
      <c r="O47" s="54">
        <f>SUM(O40:O46)</f>
        <v>0</v>
      </c>
      <c r="P47" s="54">
        <f t="shared" si="15"/>
        <v>0</v>
      </c>
      <c r="Q47" s="55">
        <f t="shared" si="16"/>
        <v>0</v>
      </c>
      <c r="R47" s="54">
        <f>SUM(R40:R46)</f>
        <v>986521</v>
      </c>
      <c r="S47" s="54">
        <f>SUM(S40:S46)</f>
        <v>181907</v>
      </c>
      <c r="T47" s="54">
        <f t="shared" si="18"/>
        <v>1168428</v>
      </c>
      <c r="U47" s="55">
        <f t="shared" si="23"/>
        <v>0.8753443345587161</v>
      </c>
    </row>
    <row r="48" spans="1:21" ht="16.5">
      <c r="A48" s="24"/>
      <c r="B48" s="28"/>
      <c r="C48" s="24"/>
      <c r="D48" s="54"/>
      <c r="E48" s="54"/>
      <c r="F48" s="98"/>
      <c r="G48" s="61"/>
      <c r="H48" s="54"/>
      <c r="I48" s="59"/>
      <c r="J48" s="64"/>
      <c r="K48" s="61"/>
      <c r="L48" s="54"/>
      <c r="M48" s="55"/>
      <c r="N48" s="61"/>
      <c r="O48" s="54"/>
      <c r="P48" s="54"/>
      <c r="Q48" s="55"/>
      <c r="R48" s="54"/>
      <c r="S48" s="54"/>
      <c r="T48" s="54"/>
      <c r="U48" s="55"/>
    </row>
    <row r="49" spans="1:21" ht="16.5">
      <c r="A49" s="24"/>
      <c r="B49" s="81" t="s">
        <v>540</v>
      </c>
      <c r="C49" s="24"/>
      <c r="D49" s="92">
        <f>SUM(D9:D14,D17:D22,D25:D29,D32:D37,D40:D46)</f>
        <v>4815639</v>
      </c>
      <c r="E49" s="92">
        <f aca="true" t="shared" si="24" ref="E49:L49">SUM(E9:E14,E17:E22,E25:E29,E32:E37,E40:E46)</f>
        <v>4641997</v>
      </c>
      <c r="F49" s="95">
        <f t="shared" si="24"/>
        <v>9457636</v>
      </c>
      <c r="G49" s="96">
        <f t="shared" si="24"/>
        <v>4815639</v>
      </c>
      <c r="H49" s="92">
        <f t="shared" si="24"/>
        <v>4634137</v>
      </c>
      <c r="I49" s="93">
        <f t="shared" si="24"/>
        <v>9449776</v>
      </c>
      <c r="J49" s="94">
        <f t="shared" si="24"/>
        <v>4773182</v>
      </c>
      <c r="K49" s="92">
        <f t="shared" si="24"/>
        <v>2731827</v>
      </c>
      <c r="L49" s="92">
        <f t="shared" si="24"/>
        <v>7505009</v>
      </c>
      <c r="M49" s="55">
        <f>IF($I49=0,0,$L49/$I49)</f>
        <v>0.794199672034554</v>
      </c>
      <c r="N49" s="61">
        <f>SUM(N11:N14,N17:N22,N25:N29,N32:N37,N40:N46)</f>
        <v>0</v>
      </c>
      <c r="O49" s="54">
        <f>SUM(O11:O14,O17:O22,O25:O29,O32:O37,O40:O46)</f>
        <v>0</v>
      </c>
      <c r="P49" s="54">
        <f t="shared" si="15"/>
        <v>0</v>
      </c>
      <c r="Q49" s="55">
        <f>IF($P49=0,0,$P49/$I49)</f>
        <v>0</v>
      </c>
      <c r="R49" s="54">
        <f>SUM(R9:R14,R17:R22,R25:R29,R32:R37,R40:R46)</f>
        <v>6110968</v>
      </c>
      <c r="S49" s="54">
        <f>SUM(S9:S14,S17:S22,S25:S29,S32:S37,S40:S46)</f>
        <v>2236836</v>
      </c>
      <c r="T49" s="54">
        <f>SUM(T9:T14,T17:T22,T25:T29,T32:T37,T40:T46)</f>
        <v>8347804</v>
      </c>
      <c r="U49" s="55">
        <f>IF($I49=0,0,$T49/$I49)</f>
        <v>0.8833864421759838</v>
      </c>
    </row>
    <row r="50" spans="1:22" ht="12.75">
      <c r="A50" s="26"/>
      <c r="B50" s="30"/>
      <c r="C50" s="26"/>
      <c r="D50" s="52"/>
      <c r="E50" s="52"/>
      <c r="F50" s="58"/>
      <c r="G50" s="62"/>
      <c r="H50" s="52"/>
      <c r="I50" s="58"/>
      <c r="J50" s="62"/>
      <c r="K50" s="52"/>
      <c r="L50" s="52"/>
      <c r="M50" s="10"/>
      <c r="N50" s="60"/>
      <c r="O50" s="52"/>
      <c r="P50" s="52"/>
      <c r="Q50" s="10"/>
      <c r="R50" s="52"/>
      <c r="S50" s="52"/>
      <c r="T50" s="52"/>
      <c r="U50" s="53"/>
      <c r="V50" s="7"/>
    </row>
    <row r="51" spans="1:22" ht="12.75">
      <c r="A51" s="31"/>
      <c r="B51" s="105" t="s">
        <v>572</v>
      </c>
      <c r="C51" s="3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</row>
    <row r="52" spans="1:22" ht="12.75">
      <c r="A52" s="32"/>
      <c r="B52" s="123" t="s">
        <v>569</v>
      </c>
      <c r="C52" s="32"/>
      <c r="D52" s="16"/>
      <c r="E52" s="16"/>
      <c r="F52" s="16"/>
      <c r="G52" s="16"/>
      <c r="H52" s="16"/>
      <c r="I52" s="16"/>
      <c r="J52" s="112">
        <f>J49-'[1]LP'!Z44</f>
        <v>6</v>
      </c>
      <c r="K52" s="112">
        <f>K49-'[1]LP'!AA44</f>
        <v>3</v>
      </c>
      <c r="L52" s="112">
        <f>L49-'[1]LP'!AB44</f>
        <v>9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10:14" ht="12.75"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  <row r="92" spans="10:14" ht="12.75"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  <row r="95" spans="10:14" ht="12.75">
      <c r="J95" s="16"/>
      <c r="K95" s="16"/>
      <c r="L95" s="16"/>
      <c r="M95" s="16"/>
      <c r="N95" s="16"/>
    </row>
    <row r="96" spans="10:14" ht="12.75">
      <c r="J96" s="16"/>
      <c r="K96" s="16"/>
      <c r="L96" s="16"/>
      <c r="M96" s="16"/>
      <c r="N96" s="16"/>
    </row>
    <row r="97" spans="10:14" ht="12.75">
      <c r="J97" s="16"/>
      <c r="K97" s="16"/>
      <c r="L97" s="16"/>
      <c r="M97" s="16"/>
      <c r="N97" s="16"/>
    </row>
    <row r="98" spans="10:14" ht="12.75">
      <c r="J98" s="16"/>
      <c r="K98" s="16"/>
      <c r="L98" s="16"/>
      <c r="M98" s="16"/>
      <c r="N98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17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297</v>
      </c>
      <c r="C9" s="23" t="s">
        <v>298</v>
      </c>
      <c r="D9" s="85">
        <f>'[14]MP301'!$N$53</f>
        <v>117834</v>
      </c>
      <c r="E9" s="85">
        <f>'[14]MP301'!$N$54</f>
        <v>57606</v>
      </c>
      <c r="F9" s="63">
        <f>$D9+$E9</f>
        <v>175440</v>
      </c>
      <c r="G9" s="87">
        <f>'[14]MP301'!$O$53</f>
        <v>586179</v>
      </c>
      <c r="H9" s="85">
        <f>'[14]MP301'!$O$54</f>
        <v>57606</v>
      </c>
      <c r="I9" s="58">
        <f>$G9+$H9</f>
        <v>643785</v>
      </c>
      <c r="J9" s="86">
        <f>'[15]MP301'!$M$52</f>
        <v>107311</v>
      </c>
      <c r="K9" s="87">
        <f>'[15]MP301'!$M$53</f>
        <v>61806</v>
      </c>
      <c r="L9" s="52">
        <f aca="true" t="shared" si="0" ref="L9:L36">$J9+$K9</f>
        <v>169117</v>
      </c>
      <c r="M9" s="53">
        <f aca="true" t="shared" si="1" ref="M9:M17">IF($I9=0,0,$L9/$I9)</f>
        <v>0.26269173714827154</v>
      </c>
      <c r="N9" s="87"/>
      <c r="O9" s="85"/>
      <c r="P9" s="52">
        <f>$N9+$O9</f>
        <v>0</v>
      </c>
      <c r="Q9" s="53">
        <f>IF($P9=0,0,$P9/$I9)</f>
        <v>0</v>
      </c>
      <c r="R9" s="85">
        <f>'[14]MP301'!$P$53</f>
        <v>215210</v>
      </c>
      <c r="S9" s="85">
        <f>'[14]MP301'!$P$54</f>
        <v>0</v>
      </c>
      <c r="T9" s="52">
        <f aca="true" t="shared" si="2" ref="T9:T17">$R9+$S9</f>
        <v>215210</v>
      </c>
      <c r="U9" s="53">
        <f aca="true" t="shared" si="3" ref="U9:U17">IF($I9=0,0,$T9/$I9)</f>
        <v>0.3342886212011774</v>
      </c>
    </row>
    <row r="10" spans="1:21" ht="12.75">
      <c r="A10" s="23" t="s">
        <v>34</v>
      </c>
      <c r="B10" s="27" t="s">
        <v>299</v>
      </c>
      <c r="C10" s="23" t="s">
        <v>300</v>
      </c>
      <c r="D10" s="85">
        <f>'[14]MP302'!$N$53</f>
        <v>241484</v>
      </c>
      <c r="E10" s="85">
        <f>'[14]MP302'!$N$54</f>
        <v>54544</v>
      </c>
      <c r="F10" s="63">
        <f aca="true" t="shared" si="4" ref="F10:F36">$D10+$E10</f>
        <v>296028</v>
      </c>
      <c r="G10" s="87">
        <f>'[14]MP302'!$O$53</f>
        <v>241484</v>
      </c>
      <c r="H10" s="85">
        <f>'[14]MP302'!$O$54</f>
        <v>54544</v>
      </c>
      <c r="I10" s="58">
        <f aca="true" t="shared" si="5" ref="I10:I36">$G10+$H10</f>
        <v>296028</v>
      </c>
      <c r="J10" s="86">
        <f>'[15]MP302'!$M$52</f>
        <v>236163</v>
      </c>
      <c r="K10" s="87">
        <f>'[15]MP302'!$M$53</f>
        <v>18305</v>
      </c>
      <c r="L10" s="52">
        <f t="shared" si="0"/>
        <v>254468</v>
      </c>
      <c r="M10" s="53">
        <f t="shared" si="1"/>
        <v>0.8596078749307497</v>
      </c>
      <c r="N10" s="87"/>
      <c r="O10" s="85"/>
      <c r="P10" s="52">
        <f aca="true" t="shared" si="6" ref="P10:P36">$N10+$O10</f>
        <v>0</v>
      </c>
      <c r="Q10" s="53">
        <f aca="true" t="shared" si="7" ref="Q10:Q36">IF($P10=0,0,$P10/$I10)</f>
        <v>0</v>
      </c>
      <c r="R10" s="85">
        <f>'[14]MP302'!$P$53</f>
        <v>230138</v>
      </c>
      <c r="S10" s="85">
        <f>'[14]MP302'!$P$54</f>
        <v>29350.9</v>
      </c>
      <c r="T10" s="52">
        <f t="shared" si="2"/>
        <v>259488.9</v>
      </c>
      <c r="U10" s="53">
        <f t="shared" si="3"/>
        <v>0.8765687705217073</v>
      </c>
    </row>
    <row r="11" spans="1:21" ht="12.75">
      <c r="A11" s="23" t="s">
        <v>34</v>
      </c>
      <c r="B11" s="27" t="s">
        <v>301</v>
      </c>
      <c r="C11" s="23" t="s">
        <v>302</v>
      </c>
      <c r="D11" s="85">
        <f>'[14]MP303'!$N$53</f>
        <v>139955</v>
      </c>
      <c r="E11" s="85">
        <f>'[14]MP303'!$N$54</f>
        <v>81628</v>
      </c>
      <c r="F11" s="63">
        <f t="shared" si="4"/>
        <v>221583</v>
      </c>
      <c r="G11" s="87">
        <f>'[14]MP303'!$O$53</f>
        <v>139955</v>
      </c>
      <c r="H11" s="85">
        <f>'[14]MP303'!$O$54</f>
        <v>81628</v>
      </c>
      <c r="I11" s="58">
        <f t="shared" si="5"/>
        <v>221583</v>
      </c>
      <c r="J11" s="86">
        <f>'[15]MP303'!$M$52</f>
        <v>59564</v>
      </c>
      <c r="K11" s="87">
        <f>'[15]MP303'!$M$53</f>
        <v>29204</v>
      </c>
      <c r="L11" s="52">
        <f t="shared" si="0"/>
        <v>88768</v>
      </c>
      <c r="M11" s="53">
        <f t="shared" si="1"/>
        <v>0.40060834991854066</v>
      </c>
      <c r="N11" s="87"/>
      <c r="O11" s="85"/>
      <c r="P11" s="52">
        <f t="shared" si="6"/>
        <v>0</v>
      </c>
      <c r="Q11" s="53">
        <f t="shared" si="7"/>
        <v>0</v>
      </c>
      <c r="R11" s="85">
        <f>'[14]MP303'!$P$53</f>
        <v>132516</v>
      </c>
      <c r="S11" s="85">
        <f>'[14]MP303'!$P$54</f>
        <v>67272</v>
      </c>
      <c r="T11" s="52">
        <f t="shared" si="2"/>
        <v>199788</v>
      </c>
      <c r="U11" s="53">
        <f t="shared" si="3"/>
        <v>0.9016395662122094</v>
      </c>
    </row>
    <row r="12" spans="1:21" ht="12.75">
      <c r="A12" s="23" t="s">
        <v>34</v>
      </c>
      <c r="B12" s="27" t="s">
        <v>303</v>
      </c>
      <c r="C12" s="23" t="s">
        <v>304</v>
      </c>
      <c r="D12" s="85">
        <f>'[14]MP304'!$N$53</f>
        <v>128531</v>
      </c>
      <c r="E12" s="85">
        <f>'[14]MP304'!$N$54</f>
        <v>46921</v>
      </c>
      <c r="F12" s="63">
        <f t="shared" si="4"/>
        <v>175452</v>
      </c>
      <c r="G12" s="87">
        <f>'[14]MP304'!$O$53</f>
        <v>128531</v>
      </c>
      <c r="H12" s="85">
        <f>'[14]MP304'!$O$54</f>
        <v>46921</v>
      </c>
      <c r="I12" s="58">
        <f t="shared" si="5"/>
        <v>175452</v>
      </c>
      <c r="J12" s="86">
        <f>'[15]MP304'!$M$52</f>
        <v>82096</v>
      </c>
      <c r="K12" s="87">
        <f>'[15]MP304'!$M$53</f>
        <v>8880</v>
      </c>
      <c r="L12" s="52">
        <f t="shared" si="0"/>
        <v>90976</v>
      </c>
      <c r="M12" s="53">
        <f t="shared" si="1"/>
        <v>0.5185235847981214</v>
      </c>
      <c r="N12" s="87"/>
      <c r="O12" s="85"/>
      <c r="P12" s="52">
        <f t="shared" si="6"/>
        <v>0</v>
      </c>
      <c r="Q12" s="53">
        <f t="shared" si="7"/>
        <v>0</v>
      </c>
      <c r="R12" s="85">
        <f>'[14]MP304'!$P$53</f>
        <v>92872</v>
      </c>
      <c r="S12" s="85">
        <f>'[14]MP304'!$P$54</f>
        <v>19411</v>
      </c>
      <c r="T12" s="52">
        <f t="shared" si="2"/>
        <v>112283</v>
      </c>
      <c r="U12" s="53">
        <f t="shared" si="3"/>
        <v>0.6399642067346055</v>
      </c>
    </row>
    <row r="13" spans="1:21" ht="12.75">
      <c r="A13" s="23" t="s">
        <v>34</v>
      </c>
      <c r="B13" s="27" t="s">
        <v>305</v>
      </c>
      <c r="C13" s="23" t="s">
        <v>306</v>
      </c>
      <c r="D13" s="85">
        <f>'[14]MP305'!$N$53</f>
        <v>212183</v>
      </c>
      <c r="E13" s="85">
        <f>'[14]MP305'!$N$54</f>
        <v>80511</v>
      </c>
      <c r="F13" s="63">
        <f t="shared" si="4"/>
        <v>292694</v>
      </c>
      <c r="G13" s="87">
        <f>'[14]MP305'!$O$53</f>
        <v>212183</v>
      </c>
      <c r="H13" s="85">
        <f>'[14]MP305'!$O$54</f>
        <v>80511</v>
      </c>
      <c r="I13" s="58">
        <f t="shared" si="5"/>
        <v>292694</v>
      </c>
      <c r="J13" s="86">
        <f>'[15]MP305'!$M$52</f>
        <v>193429</v>
      </c>
      <c r="K13" s="87">
        <f>'[15]MP305'!$M$53</f>
        <v>15997</v>
      </c>
      <c r="L13" s="52">
        <f t="shared" si="0"/>
        <v>209426</v>
      </c>
      <c r="M13" s="53">
        <f t="shared" si="1"/>
        <v>0.7155117631382946</v>
      </c>
      <c r="N13" s="87"/>
      <c r="O13" s="85"/>
      <c r="P13" s="52">
        <f t="shared" si="6"/>
        <v>0</v>
      </c>
      <c r="Q13" s="53">
        <f t="shared" si="7"/>
        <v>0</v>
      </c>
      <c r="R13" s="85">
        <f>'[14]MP305'!$P$53</f>
        <v>344890</v>
      </c>
      <c r="S13" s="85">
        <f>'[14]MP305'!$P$54</f>
        <v>23396</v>
      </c>
      <c r="T13" s="52">
        <f t="shared" si="2"/>
        <v>368286</v>
      </c>
      <c r="U13" s="53">
        <f t="shared" si="3"/>
        <v>1.2582628957204451</v>
      </c>
    </row>
    <row r="14" spans="1:21" ht="12.75">
      <c r="A14" s="23" t="s">
        <v>34</v>
      </c>
      <c r="B14" s="27" t="s">
        <v>307</v>
      </c>
      <c r="C14" s="23" t="s">
        <v>308</v>
      </c>
      <c r="D14" s="85">
        <f>'[14]MP306'!$N$53</f>
        <v>65390</v>
      </c>
      <c r="E14" s="85">
        <f>'[14]MP306'!$N$54</f>
        <v>21637</v>
      </c>
      <c r="F14" s="63">
        <f t="shared" si="4"/>
        <v>87027</v>
      </c>
      <c r="G14" s="87">
        <f>'[14]MP306'!$O$53</f>
        <v>65390</v>
      </c>
      <c r="H14" s="85">
        <f>'[14]MP306'!$O$54</f>
        <v>21637</v>
      </c>
      <c r="I14" s="58">
        <f t="shared" si="5"/>
        <v>87027</v>
      </c>
      <c r="J14" s="86">
        <f>'[15]MP306'!$M$52</f>
        <v>59128</v>
      </c>
      <c r="K14" s="87">
        <f>'[15]MP306'!$M$53</f>
        <v>33287</v>
      </c>
      <c r="L14" s="52">
        <f t="shared" si="0"/>
        <v>92415</v>
      </c>
      <c r="M14" s="53">
        <f t="shared" si="1"/>
        <v>1.0619118204695095</v>
      </c>
      <c r="N14" s="87"/>
      <c r="O14" s="85"/>
      <c r="P14" s="52">
        <f t="shared" si="6"/>
        <v>0</v>
      </c>
      <c r="Q14" s="53">
        <f t="shared" si="7"/>
        <v>0</v>
      </c>
      <c r="R14" s="85">
        <f>'[14]MP306'!$P$53</f>
        <v>75190</v>
      </c>
      <c r="S14" s="85">
        <f>'[14]MP306'!$P$54</f>
        <v>22193</v>
      </c>
      <c r="T14" s="52">
        <f t="shared" si="2"/>
        <v>97383</v>
      </c>
      <c r="U14" s="53">
        <f t="shared" si="3"/>
        <v>1.118997552483712</v>
      </c>
    </row>
    <row r="15" spans="1:21" ht="12.75">
      <c r="A15" s="23" t="s">
        <v>34</v>
      </c>
      <c r="B15" s="27" t="s">
        <v>309</v>
      </c>
      <c r="C15" s="23" t="s">
        <v>310</v>
      </c>
      <c r="D15" s="85">
        <f>'[14]MP307'!$N$53</f>
        <v>743657</v>
      </c>
      <c r="E15" s="85">
        <f>'[14]MP307'!$N$54</f>
        <v>109001</v>
      </c>
      <c r="F15" s="63">
        <f t="shared" si="4"/>
        <v>852658</v>
      </c>
      <c r="G15" s="87">
        <f>'[14]MP307'!$O$53</f>
        <v>743657</v>
      </c>
      <c r="H15" s="85">
        <f>'[14]MP307'!$O$54</f>
        <v>109001</v>
      </c>
      <c r="I15" s="58">
        <f t="shared" si="5"/>
        <v>852658</v>
      </c>
      <c r="J15" s="86">
        <f>'[15]MP307'!$M$52</f>
        <v>671953</v>
      </c>
      <c r="K15" s="87">
        <f>'[15]MP307'!$M$53</f>
        <v>58139</v>
      </c>
      <c r="L15" s="52">
        <f t="shared" si="0"/>
        <v>730092</v>
      </c>
      <c r="M15" s="53">
        <f t="shared" si="1"/>
        <v>0.85625420743135</v>
      </c>
      <c r="N15" s="87"/>
      <c r="O15" s="85"/>
      <c r="P15" s="52">
        <f t="shared" si="6"/>
        <v>0</v>
      </c>
      <c r="Q15" s="53">
        <f t="shared" si="7"/>
        <v>0</v>
      </c>
      <c r="R15" s="85">
        <f>'[14]MP307'!$P$53</f>
        <v>791820</v>
      </c>
      <c r="S15" s="85">
        <f>'[14]MP307'!$P$54</f>
        <v>100622</v>
      </c>
      <c r="T15" s="52">
        <f t="shared" si="2"/>
        <v>892442</v>
      </c>
      <c r="U15" s="53">
        <f t="shared" si="3"/>
        <v>1.0466588010667817</v>
      </c>
    </row>
    <row r="16" spans="1:21" ht="12.75">
      <c r="A16" s="23" t="s">
        <v>53</v>
      </c>
      <c r="B16" s="27" t="s">
        <v>311</v>
      </c>
      <c r="C16" s="23" t="s">
        <v>312</v>
      </c>
      <c r="D16" s="85">
        <f>'[14]DC30'!$N$53</f>
        <v>132492</v>
      </c>
      <c r="E16" s="85">
        <f>'[14]DC30'!$N$54</f>
        <v>66000</v>
      </c>
      <c r="F16" s="63">
        <f t="shared" si="4"/>
        <v>198492</v>
      </c>
      <c r="G16" s="87">
        <f>'[14]DC30'!$O$53</f>
        <v>132492</v>
      </c>
      <c r="H16" s="85">
        <f>'[14]DC30'!$O$54</f>
        <v>66000</v>
      </c>
      <c r="I16" s="58">
        <f t="shared" si="5"/>
        <v>198492</v>
      </c>
      <c r="J16" s="86">
        <f>'[15]DC30'!$M$52</f>
        <v>209096</v>
      </c>
      <c r="K16" s="87">
        <f>'[15]DC30'!$M$53</f>
        <v>70619</v>
      </c>
      <c r="L16" s="52">
        <f t="shared" si="0"/>
        <v>279715</v>
      </c>
      <c r="M16" s="53">
        <f t="shared" si="1"/>
        <v>1.4092003707958003</v>
      </c>
      <c r="N16" s="87"/>
      <c r="O16" s="85"/>
      <c r="P16" s="52">
        <f t="shared" si="6"/>
        <v>0</v>
      </c>
      <c r="Q16" s="53">
        <f t="shared" si="7"/>
        <v>0</v>
      </c>
      <c r="R16" s="85">
        <f>'[14]DC30'!$P$53</f>
        <v>228369</v>
      </c>
      <c r="S16" s="85">
        <f>'[14]DC30'!$P$54</f>
        <v>76365</v>
      </c>
      <c r="T16" s="52">
        <f t="shared" si="2"/>
        <v>304734</v>
      </c>
      <c r="U16" s="53">
        <f t="shared" si="3"/>
        <v>1.53524575297745</v>
      </c>
    </row>
    <row r="17" spans="1:21" ht="16.5">
      <c r="A17" s="24"/>
      <c r="B17" s="80" t="s">
        <v>541</v>
      </c>
      <c r="C17" s="24"/>
      <c r="D17" s="54">
        <f>SUM(D9:D16)</f>
        <v>1781526</v>
      </c>
      <c r="E17" s="54">
        <f>SUM(E9:E16)</f>
        <v>517848</v>
      </c>
      <c r="F17" s="98">
        <f t="shared" si="4"/>
        <v>2299374</v>
      </c>
      <c r="G17" s="61">
        <f>SUM(G9:G16)</f>
        <v>2249871</v>
      </c>
      <c r="H17" s="54">
        <f>SUM(H9:H16)</f>
        <v>517848</v>
      </c>
      <c r="I17" s="59">
        <f t="shared" si="5"/>
        <v>2767719</v>
      </c>
      <c r="J17" s="64">
        <f>SUM(J9:J16)</f>
        <v>1618740</v>
      </c>
      <c r="K17" s="61">
        <f>SUM(K9:K16)</f>
        <v>296237</v>
      </c>
      <c r="L17" s="54">
        <f t="shared" si="0"/>
        <v>1914977</v>
      </c>
      <c r="M17" s="55">
        <f t="shared" si="1"/>
        <v>0.6918971904300979</v>
      </c>
      <c r="N17" s="61">
        <f>SUM(N9:N16)</f>
        <v>0</v>
      </c>
      <c r="O17" s="54">
        <f>SUM(O9:O16)</f>
        <v>0</v>
      </c>
      <c r="P17" s="54">
        <f>$N17+$O17</f>
        <v>0</v>
      </c>
      <c r="Q17" s="55">
        <f t="shared" si="7"/>
        <v>0</v>
      </c>
      <c r="R17" s="54">
        <f>SUM(R9:R16)</f>
        <v>2111005</v>
      </c>
      <c r="S17" s="54">
        <f>SUM(S9:S16)</f>
        <v>338609.9</v>
      </c>
      <c r="T17" s="54">
        <f t="shared" si="2"/>
        <v>2449614.9</v>
      </c>
      <c r="U17" s="55">
        <f t="shared" si="3"/>
        <v>0.8850663307944194</v>
      </c>
    </row>
    <row r="18" spans="1:21" ht="16.5">
      <c r="A18" s="24"/>
      <c r="B18" s="28"/>
      <c r="C18" s="24"/>
      <c r="D18" s="54"/>
      <c r="E18" s="54"/>
      <c r="F18" s="98"/>
      <c r="G18" s="61"/>
      <c r="H18" s="54"/>
      <c r="I18" s="59"/>
      <c r="J18" s="64"/>
      <c r="K18" s="61"/>
      <c r="L18" s="54"/>
      <c r="M18" s="55"/>
      <c r="N18" s="61"/>
      <c r="O18" s="54"/>
      <c r="P18" s="54"/>
      <c r="Q18" s="55"/>
      <c r="R18" s="54"/>
      <c r="S18" s="54"/>
      <c r="T18" s="54"/>
      <c r="U18" s="55"/>
    </row>
    <row r="19" spans="1:21" ht="12.75">
      <c r="A19" s="23" t="s">
        <v>34</v>
      </c>
      <c r="B19" s="27" t="s">
        <v>313</v>
      </c>
      <c r="C19" s="23" t="s">
        <v>314</v>
      </c>
      <c r="D19" s="85">
        <f>'[14]MP311'!$N$53</f>
        <v>118025</v>
      </c>
      <c r="E19" s="85">
        <f>'[14]MP311'!$N$54</f>
        <v>35703</v>
      </c>
      <c r="F19" s="63">
        <f t="shared" si="4"/>
        <v>153728</v>
      </c>
      <c r="G19" s="87">
        <f>'[14]MP311'!$O$53</f>
        <v>118025</v>
      </c>
      <c r="H19" s="85">
        <f>'[14]MP311'!$O$54</f>
        <v>35703</v>
      </c>
      <c r="I19" s="58">
        <f t="shared" si="5"/>
        <v>153728</v>
      </c>
      <c r="J19" s="86">
        <f>'[15]MP311'!$M$52</f>
        <v>118593</v>
      </c>
      <c r="K19" s="87">
        <f>'[15]MP311'!$M$53</f>
        <v>17040</v>
      </c>
      <c r="L19" s="52">
        <f t="shared" si="0"/>
        <v>135633</v>
      </c>
      <c r="M19" s="53">
        <f aca="true" t="shared" si="8" ref="M19:M26">IF($I19=0,0,$L19/$I19)</f>
        <v>0.8822921003330558</v>
      </c>
      <c r="N19" s="87"/>
      <c r="O19" s="85"/>
      <c r="P19" s="52">
        <f t="shared" si="6"/>
        <v>0</v>
      </c>
      <c r="Q19" s="53">
        <f t="shared" si="7"/>
        <v>0</v>
      </c>
      <c r="R19" s="85">
        <f>'[14]MP311'!$P$53</f>
        <v>130766</v>
      </c>
      <c r="S19" s="85">
        <f>'[14]MP311'!$P$54</f>
        <v>7760</v>
      </c>
      <c r="T19" s="52">
        <f aca="true" t="shared" si="9" ref="T19:T36">$R19+$S19</f>
        <v>138526</v>
      </c>
      <c r="U19" s="53">
        <f aca="true" t="shared" si="10" ref="U19:U26">IF($I19=0,0,$T19/$I19)</f>
        <v>0.9011110532889259</v>
      </c>
    </row>
    <row r="20" spans="1:21" ht="12.75">
      <c r="A20" s="23" t="s">
        <v>34</v>
      </c>
      <c r="B20" s="27" t="s">
        <v>315</v>
      </c>
      <c r="C20" s="23" t="s">
        <v>316</v>
      </c>
      <c r="D20" s="85">
        <f>'[14]MP312'!$N$53</f>
        <v>927647</v>
      </c>
      <c r="E20" s="85">
        <f>'[14]MP312'!$N$54</f>
        <v>298097</v>
      </c>
      <c r="F20" s="63">
        <f t="shared" si="4"/>
        <v>1225744</v>
      </c>
      <c r="G20" s="87">
        <f>'[14]MP312'!$O$53</f>
        <v>927647</v>
      </c>
      <c r="H20" s="85">
        <f>'[14]MP312'!$O$54</f>
        <v>298097</v>
      </c>
      <c r="I20" s="58">
        <f t="shared" si="5"/>
        <v>1225744</v>
      </c>
      <c r="J20" s="86">
        <f>'[15]MP312'!$M$52</f>
        <v>877169</v>
      </c>
      <c r="K20" s="87">
        <f>'[15]MP312'!$M$53</f>
        <v>185160</v>
      </c>
      <c r="L20" s="52">
        <f t="shared" si="0"/>
        <v>1062329</v>
      </c>
      <c r="M20" s="53">
        <f t="shared" si="8"/>
        <v>0.8666809709042018</v>
      </c>
      <c r="N20" s="87"/>
      <c r="O20" s="85"/>
      <c r="P20" s="52">
        <f t="shared" si="6"/>
        <v>0</v>
      </c>
      <c r="Q20" s="53">
        <f t="shared" si="7"/>
        <v>0</v>
      </c>
      <c r="R20" s="85">
        <f>'[14]MP312'!$P$53</f>
        <v>1067053</v>
      </c>
      <c r="S20" s="85">
        <f>'[14]MP312'!$P$54</f>
        <v>206127</v>
      </c>
      <c r="T20" s="52">
        <f t="shared" si="9"/>
        <v>1273180</v>
      </c>
      <c r="U20" s="53">
        <f t="shared" si="10"/>
        <v>1.038699761124672</v>
      </c>
    </row>
    <row r="21" spans="1:21" ht="12.75">
      <c r="A21" s="23" t="s">
        <v>34</v>
      </c>
      <c r="B21" s="27" t="s">
        <v>317</v>
      </c>
      <c r="C21" s="23" t="s">
        <v>318</v>
      </c>
      <c r="D21" s="85">
        <f>'[14]MP313'!$N$53</f>
        <v>485444</v>
      </c>
      <c r="E21" s="85">
        <f>'[14]MP313'!$N$54</f>
        <v>277385</v>
      </c>
      <c r="F21" s="63">
        <f t="shared" si="4"/>
        <v>762829</v>
      </c>
      <c r="G21" s="87">
        <f>'[14]MP313'!$O$53</f>
        <v>485444</v>
      </c>
      <c r="H21" s="85">
        <f>'[14]MP313'!$O$54</f>
        <v>316455</v>
      </c>
      <c r="I21" s="58">
        <f t="shared" si="5"/>
        <v>801899</v>
      </c>
      <c r="J21" s="86">
        <f>'[15]MP313'!$M$52</f>
        <v>457668</v>
      </c>
      <c r="K21" s="87">
        <f>'[15]MP313'!$M$53</f>
        <v>155312</v>
      </c>
      <c r="L21" s="52">
        <f t="shared" si="0"/>
        <v>612980</v>
      </c>
      <c r="M21" s="53">
        <f t="shared" si="8"/>
        <v>0.7644104806216244</v>
      </c>
      <c r="N21" s="87"/>
      <c r="O21" s="85"/>
      <c r="P21" s="52">
        <f t="shared" si="6"/>
        <v>0</v>
      </c>
      <c r="Q21" s="53">
        <f t="shared" si="7"/>
        <v>0</v>
      </c>
      <c r="R21" s="85">
        <f>'[14]MP313'!$P$53</f>
        <v>586686</v>
      </c>
      <c r="S21" s="85">
        <f>'[14]MP313'!$P$54</f>
        <v>194147</v>
      </c>
      <c r="T21" s="52">
        <f t="shared" si="9"/>
        <v>780833</v>
      </c>
      <c r="U21" s="53">
        <f t="shared" si="10"/>
        <v>0.9737298587477974</v>
      </c>
    </row>
    <row r="22" spans="1:21" ht="12.75">
      <c r="A22" s="23" t="s">
        <v>34</v>
      </c>
      <c r="B22" s="27" t="s">
        <v>319</v>
      </c>
      <c r="C22" s="23" t="s">
        <v>320</v>
      </c>
      <c r="D22" s="85">
        <f>'[14]MP314'!$N$53</f>
        <v>76187</v>
      </c>
      <c r="E22" s="85">
        <f>'[14]MP314'!$N$54</f>
        <v>17365</v>
      </c>
      <c r="F22" s="63">
        <f t="shared" si="4"/>
        <v>93552</v>
      </c>
      <c r="G22" s="87">
        <f>'[14]MP314'!$O$53</f>
        <v>76187</v>
      </c>
      <c r="H22" s="85">
        <f>'[14]MP314'!$O$54</f>
        <v>17365</v>
      </c>
      <c r="I22" s="58">
        <f t="shared" si="5"/>
        <v>93552</v>
      </c>
      <c r="J22" s="86">
        <f>'[15]MP314'!$M$52</f>
        <v>44633</v>
      </c>
      <c r="K22" s="87">
        <f>'[15]MP314'!$M$53</f>
        <v>6927</v>
      </c>
      <c r="L22" s="52">
        <f t="shared" si="0"/>
        <v>51560</v>
      </c>
      <c r="M22" s="53">
        <f t="shared" si="8"/>
        <v>0.5511373353856679</v>
      </c>
      <c r="N22" s="87"/>
      <c r="O22" s="85"/>
      <c r="P22" s="52">
        <f t="shared" si="6"/>
        <v>0</v>
      </c>
      <c r="Q22" s="53">
        <f t="shared" si="7"/>
        <v>0</v>
      </c>
      <c r="R22" s="85">
        <f>'[14]MP314'!$P$53</f>
        <v>77033</v>
      </c>
      <c r="S22" s="85">
        <f>'[14]MP314'!$P$54</f>
        <v>12352</v>
      </c>
      <c r="T22" s="52">
        <f t="shared" si="9"/>
        <v>89385</v>
      </c>
      <c r="U22" s="53">
        <f t="shared" si="10"/>
        <v>0.9554579271421242</v>
      </c>
    </row>
    <row r="23" spans="1:21" ht="12.75">
      <c r="A23" s="23" t="s">
        <v>34</v>
      </c>
      <c r="B23" s="27" t="s">
        <v>321</v>
      </c>
      <c r="C23" s="23" t="s">
        <v>322</v>
      </c>
      <c r="D23" s="85">
        <f>'[14]MP315'!$N$53</f>
        <v>133905</v>
      </c>
      <c r="E23" s="85">
        <f>'[14]MP315'!$N$54</f>
        <v>88420</v>
      </c>
      <c r="F23" s="63">
        <f t="shared" si="4"/>
        <v>222325</v>
      </c>
      <c r="G23" s="87">
        <f>'[14]MP315'!$O$53</f>
        <v>133905</v>
      </c>
      <c r="H23" s="85">
        <f>'[14]MP315'!$O$54</f>
        <v>88420</v>
      </c>
      <c r="I23" s="58">
        <f t="shared" si="5"/>
        <v>222325</v>
      </c>
      <c r="J23" s="86">
        <f>'[15]MP315'!$M$52</f>
        <v>0</v>
      </c>
      <c r="K23" s="87">
        <f>'[15]MP315'!$M$53</f>
        <v>0</v>
      </c>
      <c r="L23" s="52">
        <f t="shared" si="0"/>
        <v>0</v>
      </c>
      <c r="M23" s="53">
        <f t="shared" si="8"/>
        <v>0</v>
      </c>
      <c r="N23" s="87"/>
      <c r="O23" s="85"/>
      <c r="P23" s="52">
        <f t="shared" si="6"/>
        <v>0</v>
      </c>
      <c r="Q23" s="53">
        <f t="shared" si="7"/>
        <v>0</v>
      </c>
      <c r="R23" s="85">
        <f>'[14]MP315'!$P$53</f>
        <v>153257</v>
      </c>
      <c r="S23" s="85">
        <f>'[14]MP315'!$P$54</f>
        <v>64386</v>
      </c>
      <c r="T23" s="52">
        <f t="shared" si="9"/>
        <v>217643</v>
      </c>
      <c r="U23" s="53">
        <f t="shared" si="10"/>
        <v>0.9789407399077926</v>
      </c>
    </row>
    <row r="24" spans="1:21" ht="12.75">
      <c r="A24" s="23" t="s">
        <v>34</v>
      </c>
      <c r="B24" s="27" t="s">
        <v>323</v>
      </c>
      <c r="C24" s="23" t="s">
        <v>324</v>
      </c>
      <c r="D24" s="85">
        <f>'[14]MP316'!$N$53</f>
        <v>171418</v>
      </c>
      <c r="E24" s="85">
        <f>'[14]MP316'!$N$54</f>
        <v>128007</v>
      </c>
      <c r="F24" s="63">
        <f t="shared" si="4"/>
        <v>299425</v>
      </c>
      <c r="G24" s="87">
        <f>'[14]MP316'!$O$53</f>
        <v>171418</v>
      </c>
      <c r="H24" s="85">
        <f>'[14]MP316'!$O$54</f>
        <v>128007</v>
      </c>
      <c r="I24" s="58">
        <f t="shared" si="5"/>
        <v>299425</v>
      </c>
      <c r="J24" s="86">
        <f>'[15]MP316'!$M$52</f>
        <v>152349</v>
      </c>
      <c r="K24" s="87">
        <f>'[15]MP316'!$M$53</f>
        <v>82308</v>
      </c>
      <c r="L24" s="52">
        <f t="shared" si="0"/>
        <v>234657</v>
      </c>
      <c r="M24" s="53">
        <f t="shared" si="8"/>
        <v>0.7836920764799199</v>
      </c>
      <c r="N24" s="87"/>
      <c r="O24" s="85"/>
      <c r="P24" s="52">
        <f t="shared" si="6"/>
        <v>0</v>
      </c>
      <c r="Q24" s="53">
        <f t="shared" si="7"/>
        <v>0</v>
      </c>
      <c r="R24" s="85">
        <f>'[14]MP316'!$P$53</f>
        <v>163832</v>
      </c>
      <c r="S24" s="85">
        <f>'[14]MP316'!$P$54</f>
        <v>113207</v>
      </c>
      <c r="T24" s="52">
        <f t="shared" si="9"/>
        <v>277039</v>
      </c>
      <c r="U24" s="53">
        <f t="shared" si="10"/>
        <v>0.9252367036820572</v>
      </c>
    </row>
    <row r="25" spans="1:21" ht="12.75">
      <c r="A25" s="23" t="s">
        <v>53</v>
      </c>
      <c r="B25" s="27" t="s">
        <v>325</v>
      </c>
      <c r="C25" s="23" t="s">
        <v>326</v>
      </c>
      <c r="D25" s="85">
        <f>'[14]DC31'!$N$53</f>
        <v>111791</v>
      </c>
      <c r="E25" s="85">
        <f>'[14]DC31'!$N$54</f>
        <v>1555</v>
      </c>
      <c r="F25" s="63">
        <f t="shared" si="4"/>
        <v>113346</v>
      </c>
      <c r="G25" s="87">
        <f>'[14]DC31'!$O$53</f>
        <v>0</v>
      </c>
      <c r="H25" s="85">
        <f>'[14]DC31'!$O$54</f>
        <v>1555</v>
      </c>
      <c r="I25" s="58">
        <f t="shared" si="5"/>
        <v>1555</v>
      </c>
      <c r="J25" s="86">
        <f>'[15]DC31'!$M$52</f>
        <v>157919</v>
      </c>
      <c r="K25" s="87">
        <f>'[15]DC31'!$M$53</f>
        <v>7218</v>
      </c>
      <c r="L25" s="52">
        <f t="shared" si="0"/>
        <v>165137</v>
      </c>
      <c r="M25" s="53">
        <f t="shared" si="8"/>
        <v>106.19742765273313</v>
      </c>
      <c r="N25" s="87"/>
      <c r="O25" s="85"/>
      <c r="P25" s="52">
        <f t="shared" si="6"/>
        <v>0</v>
      </c>
      <c r="Q25" s="53">
        <f t="shared" si="7"/>
        <v>0</v>
      </c>
      <c r="R25" s="85">
        <f>'[14]DC31'!$P$53</f>
        <v>171718</v>
      </c>
      <c r="S25" s="85">
        <f>'[14]DC31'!$P$54</f>
        <v>9061</v>
      </c>
      <c r="T25" s="52">
        <f t="shared" si="9"/>
        <v>180779</v>
      </c>
      <c r="U25" s="53">
        <f t="shared" si="10"/>
        <v>116.25659163987139</v>
      </c>
    </row>
    <row r="26" spans="1:21" ht="16.5">
      <c r="A26" s="24"/>
      <c r="B26" s="80" t="s">
        <v>542</v>
      </c>
      <c r="C26" s="24"/>
      <c r="D26" s="54">
        <f>SUM(D19:D25)</f>
        <v>2024417</v>
      </c>
      <c r="E26" s="54">
        <f>SUM(E19:E25)</f>
        <v>846532</v>
      </c>
      <c r="F26" s="98">
        <f t="shared" si="4"/>
        <v>2870949</v>
      </c>
      <c r="G26" s="61">
        <f>SUM(G19:G25)</f>
        <v>1912626</v>
      </c>
      <c r="H26" s="54">
        <f>SUM(H19:H25)</f>
        <v>885602</v>
      </c>
      <c r="I26" s="59">
        <f t="shared" si="5"/>
        <v>2798228</v>
      </c>
      <c r="J26" s="64">
        <f>SUM(J19:J25)</f>
        <v>1808331</v>
      </c>
      <c r="K26" s="61">
        <f>SUM(K19:K25)</f>
        <v>453965</v>
      </c>
      <c r="L26" s="54">
        <f t="shared" si="0"/>
        <v>2262296</v>
      </c>
      <c r="M26" s="55">
        <f t="shared" si="8"/>
        <v>0.8084745060088027</v>
      </c>
      <c r="N26" s="61">
        <f>SUM(N19:N25)</f>
        <v>0</v>
      </c>
      <c r="O26" s="54">
        <f>SUM(O19:O25)</f>
        <v>0</v>
      </c>
      <c r="P26" s="54">
        <f t="shared" si="6"/>
        <v>0</v>
      </c>
      <c r="Q26" s="55">
        <f t="shared" si="7"/>
        <v>0</v>
      </c>
      <c r="R26" s="54">
        <f>SUM(R19:R25)</f>
        <v>2350345</v>
      </c>
      <c r="S26" s="54">
        <f>SUM(S19:S25)</f>
        <v>607040</v>
      </c>
      <c r="T26" s="54">
        <f t="shared" si="9"/>
        <v>2957385</v>
      </c>
      <c r="U26" s="55">
        <f t="shared" si="10"/>
        <v>1.0568777812244035</v>
      </c>
    </row>
    <row r="27" spans="1:21" ht="16.5">
      <c r="A27" s="24"/>
      <c r="B27" s="28"/>
      <c r="C27" s="24"/>
      <c r="D27" s="54"/>
      <c r="E27" s="54"/>
      <c r="F27" s="98"/>
      <c r="G27" s="61"/>
      <c r="H27" s="54"/>
      <c r="I27" s="59"/>
      <c r="J27" s="64"/>
      <c r="K27" s="61"/>
      <c r="L27" s="54"/>
      <c r="M27" s="55"/>
      <c r="N27" s="61"/>
      <c r="O27" s="54"/>
      <c r="P27" s="54"/>
      <c r="Q27" s="55"/>
      <c r="R27" s="54"/>
      <c r="S27" s="54"/>
      <c r="T27" s="54"/>
      <c r="U27" s="55"/>
    </row>
    <row r="28" spans="1:21" ht="12.75">
      <c r="A28" s="23" t="s">
        <v>34</v>
      </c>
      <c r="B28" s="27" t="s">
        <v>327</v>
      </c>
      <c r="C28" s="23" t="s">
        <v>328</v>
      </c>
      <c r="D28" s="85">
        <f>'[14]MP321'!$N$53</f>
        <v>203817</v>
      </c>
      <c r="E28" s="85">
        <f>'[14]MP321'!$N$54</f>
        <v>30573</v>
      </c>
      <c r="F28" s="63">
        <f t="shared" si="4"/>
        <v>234390</v>
      </c>
      <c r="G28" s="87">
        <f>'[14]MP321'!$O$53</f>
        <v>203817</v>
      </c>
      <c r="H28" s="85">
        <f>'[14]MP321'!$O$54</f>
        <v>30573</v>
      </c>
      <c r="I28" s="58">
        <f t="shared" si="5"/>
        <v>234390</v>
      </c>
      <c r="J28" s="86">
        <f>'[15]MP321'!$M$52</f>
        <v>149299</v>
      </c>
      <c r="K28" s="87">
        <f>'[15]MP321'!$M$53</f>
        <v>11783</v>
      </c>
      <c r="L28" s="52">
        <f t="shared" si="0"/>
        <v>161082</v>
      </c>
      <c r="M28" s="53">
        <f aca="true" t="shared" si="11" ref="M28:M34">IF($I28=0,0,$L28/$I28)</f>
        <v>0.6872392166901319</v>
      </c>
      <c r="N28" s="87"/>
      <c r="O28" s="85"/>
      <c r="P28" s="52">
        <f t="shared" si="6"/>
        <v>0</v>
      </c>
      <c r="Q28" s="53">
        <f t="shared" si="7"/>
        <v>0</v>
      </c>
      <c r="R28" s="85">
        <f>'[14]MP321'!$P$53</f>
        <v>175622</v>
      </c>
      <c r="S28" s="85">
        <f>'[14]MP321'!$P$54</f>
        <v>8787</v>
      </c>
      <c r="T28" s="52">
        <f t="shared" si="9"/>
        <v>184409</v>
      </c>
      <c r="U28" s="53">
        <f aca="true" t="shared" si="12" ref="U28:U34">IF($I28=0,0,$T28/$I28)</f>
        <v>0.7867613806049746</v>
      </c>
    </row>
    <row r="29" spans="1:21" ht="12.75">
      <c r="A29" s="23" t="s">
        <v>34</v>
      </c>
      <c r="B29" s="27" t="s">
        <v>329</v>
      </c>
      <c r="C29" s="23" t="s">
        <v>330</v>
      </c>
      <c r="D29" s="85">
        <f>'[14]MP322'!$N$53</f>
        <v>767495</v>
      </c>
      <c r="E29" s="85">
        <f>'[14]MP322'!$N$54</f>
        <v>950887</v>
      </c>
      <c r="F29" s="63">
        <f t="shared" si="4"/>
        <v>1718382</v>
      </c>
      <c r="G29" s="87">
        <f>'[14]MP322'!$O$53</f>
        <v>767495</v>
      </c>
      <c r="H29" s="85">
        <f>'[14]MP322'!$O$54</f>
        <v>1350973</v>
      </c>
      <c r="I29" s="58">
        <f t="shared" si="5"/>
        <v>2118468</v>
      </c>
      <c r="J29" s="86">
        <f>'[15]MP322'!$M$52</f>
        <v>729500</v>
      </c>
      <c r="K29" s="87">
        <f>'[15]MP322'!$M$53</f>
        <v>681384</v>
      </c>
      <c r="L29" s="52">
        <f t="shared" si="0"/>
        <v>1410884</v>
      </c>
      <c r="M29" s="53">
        <f t="shared" si="11"/>
        <v>0.6659925946485856</v>
      </c>
      <c r="N29" s="87"/>
      <c r="O29" s="85"/>
      <c r="P29" s="52">
        <f t="shared" si="6"/>
        <v>0</v>
      </c>
      <c r="Q29" s="53">
        <f t="shared" si="7"/>
        <v>0</v>
      </c>
      <c r="R29" s="85">
        <f>'[14]MP322'!$P$53</f>
        <v>863002</v>
      </c>
      <c r="S29" s="85">
        <f>'[14]MP322'!$P$54</f>
        <v>738730</v>
      </c>
      <c r="T29" s="52">
        <f t="shared" si="9"/>
        <v>1601732</v>
      </c>
      <c r="U29" s="53">
        <f t="shared" si="12"/>
        <v>0.756080337300351</v>
      </c>
    </row>
    <row r="30" spans="1:21" ht="12.75">
      <c r="A30" s="23" t="s">
        <v>34</v>
      </c>
      <c r="B30" s="27" t="s">
        <v>331</v>
      </c>
      <c r="C30" s="23" t="s">
        <v>332</v>
      </c>
      <c r="D30" s="85">
        <f>'[14]MP323'!$N$53</f>
        <v>117724</v>
      </c>
      <c r="E30" s="85">
        <f>'[14]MP323'!$N$54</f>
        <v>35447</v>
      </c>
      <c r="F30" s="63">
        <f t="shared" si="4"/>
        <v>153171</v>
      </c>
      <c r="G30" s="87">
        <f>'[14]MP323'!$O$53</f>
        <v>127704</v>
      </c>
      <c r="H30" s="85">
        <f>'[14]MP323'!$O$54</f>
        <v>28428</v>
      </c>
      <c r="I30" s="58">
        <f t="shared" si="5"/>
        <v>156132</v>
      </c>
      <c r="J30" s="86">
        <f>'[15]MP323'!$M$52</f>
        <v>115510</v>
      </c>
      <c r="K30" s="87">
        <f>'[15]MP323'!$M$53</f>
        <v>27101</v>
      </c>
      <c r="L30" s="52">
        <f t="shared" si="0"/>
        <v>142611</v>
      </c>
      <c r="M30" s="53">
        <f t="shared" si="11"/>
        <v>0.9134001998309123</v>
      </c>
      <c r="N30" s="87"/>
      <c r="O30" s="85"/>
      <c r="P30" s="52">
        <f t="shared" si="6"/>
        <v>0</v>
      </c>
      <c r="Q30" s="53">
        <f t="shared" si="7"/>
        <v>0</v>
      </c>
      <c r="R30" s="85">
        <f>'[14]MP323'!$P$53</f>
        <v>134905</v>
      </c>
      <c r="S30" s="85">
        <f>'[14]MP323'!$P$54</f>
        <v>1847</v>
      </c>
      <c r="T30" s="52">
        <f t="shared" si="9"/>
        <v>136752</v>
      </c>
      <c r="U30" s="53">
        <f t="shared" si="12"/>
        <v>0.8758742602413343</v>
      </c>
    </row>
    <row r="31" spans="1:21" ht="12.75">
      <c r="A31" s="23" t="s">
        <v>34</v>
      </c>
      <c r="B31" s="27" t="s">
        <v>333</v>
      </c>
      <c r="C31" s="23" t="s">
        <v>334</v>
      </c>
      <c r="D31" s="85">
        <f>'[14]MP324'!$N$53</f>
        <v>220966</v>
      </c>
      <c r="E31" s="85">
        <f>'[14]MP324'!$N$54</f>
        <v>125591</v>
      </c>
      <c r="F31" s="63">
        <f t="shared" si="4"/>
        <v>346557</v>
      </c>
      <c r="G31" s="87">
        <f>'[14]MP324'!$O$53</f>
        <v>220966</v>
      </c>
      <c r="H31" s="85">
        <f>'[14]MP324'!$O$54</f>
        <v>125591</v>
      </c>
      <c r="I31" s="58">
        <f t="shared" si="5"/>
        <v>346557</v>
      </c>
      <c r="J31" s="86">
        <f>'[15]MP324'!$M$52</f>
        <v>225994</v>
      </c>
      <c r="K31" s="87">
        <f>'[15]MP324'!$M$53</f>
        <v>76791</v>
      </c>
      <c r="L31" s="52">
        <f t="shared" si="0"/>
        <v>302785</v>
      </c>
      <c r="M31" s="53">
        <f t="shared" si="11"/>
        <v>0.8736946591758354</v>
      </c>
      <c r="N31" s="87"/>
      <c r="O31" s="85"/>
      <c r="P31" s="52">
        <f t="shared" si="6"/>
        <v>0</v>
      </c>
      <c r="Q31" s="53">
        <f t="shared" si="7"/>
        <v>0</v>
      </c>
      <c r="R31" s="85">
        <f>'[14]MP324'!$P$53</f>
        <v>229050</v>
      </c>
      <c r="S31" s="85">
        <f>'[14]MP324'!$P$54</f>
        <v>70608</v>
      </c>
      <c r="T31" s="52">
        <f t="shared" si="9"/>
        <v>299658</v>
      </c>
      <c r="U31" s="53">
        <f t="shared" si="12"/>
        <v>0.8646716124620193</v>
      </c>
    </row>
    <row r="32" spans="1:21" ht="12.75">
      <c r="A32" s="23" t="s">
        <v>34</v>
      </c>
      <c r="B32" s="27" t="s">
        <v>335</v>
      </c>
      <c r="C32" s="23" t="s">
        <v>336</v>
      </c>
      <c r="D32" s="85">
        <f>'[14]MP325'!$N$53</f>
        <v>261081</v>
      </c>
      <c r="E32" s="85">
        <f>'[14]MP325'!$N$54</f>
        <v>213975</v>
      </c>
      <c r="F32" s="63">
        <f t="shared" si="4"/>
        <v>475056</v>
      </c>
      <c r="G32" s="87">
        <f>'[14]MP325'!$O$53</f>
        <v>261081</v>
      </c>
      <c r="H32" s="85">
        <f>'[14]MP325'!$O$54</f>
        <v>213975</v>
      </c>
      <c r="I32" s="58">
        <f t="shared" si="5"/>
        <v>475056</v>
      </c>
      <c r="J32" s="86">
        <f>'[15]MP325'!$M$52</f>
        <v>256173</v>
      </c>
      <c r="K32" s="87">
        <f>'[15]MP325'!$M$53</f>
        <v>125572</v>
      </c>
      <c r="L32" s="52">
        <f t="shared" si="0"/>
        <v>381745</v>
      </c>
      <c r="M32" s="53">
        <f t="shared" si="11"/>
        <v>0.8035789464820989</v>
      </c>
      <c r="N32" s="87"/>
      <c r="O32" s="85"/>
      <c r="P32" s="52">
        <f t="shared" si="6"/>
        <v>0</v>
      </c>
      <c r="Q32" s="53">
        <f t="shared" si="7"/>
        <v>0</v>
      </c>
      <c r="R32" s="85">
        <f>'[14]MP325'!$P$53</f>
        <v>544577</v>
      </c>
      <c r="S32" s="85">
        <f>'[14]MP325'!$P$54</f>
        <v>173368</v>
      </c>
      <c r="T32" s="52">
        <f t="shared" si="9"/>
        <v>717945</v>
      </c>
      <c r="U32" s="53">
        <f t="shared" si="12"/>
        <v>1.5112849853490957</v>
      </c>
    </row>
    <row r="33" spans="1:21" ht="12.75">
      <c r="A33" s="23" t="s">
        <v>53</v>
      </c>
      <c r="B33" s="27" t="s">
        <v>337</v>
      </c>
      <c r="C33" s="23" t="s">
        <v>338</v>
      </c>
      <c r="D33" s="85">
        <f>'[14]DC32'!$N$53</f>
        <v>117490</v>
      </c>
      <c r="E33" s="85">
        <f>'[14]DC32'!$N$54</f>
        <v>214049</v>
      </c>
      <c r="F33" s="63">
        <f t="shared" si="4"/>
        <v>331539</v>
      </c>
      <c r="G33" s="87">
        <f>'[14]DC32'!$O$53</f>
        <v>117490</v>
      </c>
      <c r="H33" s="85">
        <f>'[14]DC32'!$O$54</f>
        <v>214049</v>
      </c>
      <c r="I33" s="58">
        <f t="shared" si="5"/>
        <v>331539</v>
      </c>
      <c r="J33" s="86">
        <f>'[15]DC32'!$M$52</f>
        <v>107824</v>
      </c>
      <c r="K33" s="87">
        <f>'[15]DC32'!$M$53</f>
        <v>131365</v>
      </c>
      <c r="L33" s="52">
        <f t="shared" si="0"/>
        <v>239189</v>
      </c>
      <c r="M33" s="53">
        <f t="shared" si="11"/>
        <v>0.7214505684097496</v>
      </c>
      <c r="N33" s="87"/>
      <c r="O33" s="85"/>
      <c r="P33" s="52">
        <f t="shared" si="6"/>
        <v>0</v>
      </c>
      <c r="Q33" s="53">
        <f t="shared" si="7"/>
        <v>0</v>
      </c>
      <c r="R33" s="85">
        <f>'[14]DC32'!$P$53</f>
        <v>165634</v>
      </c>
      <c r="S33" s="85">
        <f>'[14]DC32'!$P$54</f>
        <v>2278</v>
      </c>
      <c r="T33" s="52">
        <f t="shared" si="9"/>
        <v>167912</v>
      </c>
      <c r="U33" s="53">
        <f t="shared" si="12"/>
        <v>0.5064622864881658</v>
      </c>
    </row>
    <row r="34" spans="1:21" ht="16.5">
      <c r="A34" s="24"/>
      <c r="B34" s="80" t="s">
        <v>543</v>
      </c>
      <c r="C34" s="24"/>
      <c r="D34" s="54">
        <f>SUM(D28:D33)</f>
        <v>1688573</v>
      </c>
      <c r="E34" s="54">
        <f>SUM(E28:E33)</f>
        <v>1570522</v>
      </c>
      <c r="F34" s="98">
        <f t="shared" si="4"/>
        <v>3259095</v>
      </c>
      <c r="G34" s="61">
        <f>SUM(G28:G33)</f>
        <v>1698553</v>
      </c>
      <c r="H34" s="54">
        <f>SUM(H28:H33)</f>
        <v>1963589</v>
      </c>
      <c r="I34" s="59">
        <f t="shared" si="5"/>
        <v>3662142</v>
      </c>
      <c r="J34" s="64">
        <f>SUM(J28:J33)</f>
        <v>1584300</v>
      </c>
      <c r="K34" s="61">
        <f>SUM(K28:K33)</f>
        <v>1053996</v>
      </c>
      <c r="L34" s="54">
        <f t="shared" si="0"/>
        <v>2638296</v>
      </c>
      <c r="M34" s="55">
        <f t="shared" si="11"/>
        <v>0.7204242762842075</v>
      </c>
      <c r="N34" s="61">
        <f>SUM(N28:N33)</f>
        <v>0</v>
      </c>
      <c r="O34" s="54">
        <f>SUM(O28:O33)</f>
        <v>0</v>
      </c>
      <c r="P34" s="54">
        <f>$N34+$O34</f>
        <v>0</v>
      </c>
      <c r="Q34" s="55">
        <f>IF($P34=0,0,$P34/$I34)</f>
        <v>0</v>
      </c>
      <c r="R34" s="54">
        <f>SUM(R28:R33)</f>
        <v>2112790</v>
      </c>
      <c r="S34" s="54">
        <f>SUM(S28:S33)</f>
        <v>995618</v>
      </c>
      <c r="T34" s="54">
        <f t="shared" si="9"/>
        <v>3108408</v>
      </c>
      <c r="U34" s="55">
        <f t="shared" si="12"/>
        <v>0.8487950494546634</v>
      </c>
    </row>
    <row r="35" spans="1:21" ht="16.5">
      <c r="A35" s="24"/>
      <c r="B35" s="28"/>
      <c r="C35" s="24"/>
      <c r="D35" s="54"/>
      <c r="E35" s="54"/>
      <c r="F35" s="98"/>
      <c r="G35" s="61"/>
      <c r="H35" s="54"/>
      <c r="I35" s="59"/>
      <c r="J35" s="64"/>
      <c r="K35" s="54"/>
      <c r="L35" s="54"/>
      <c r="M35" s="55"/>
      <c r="N35" s="61"/>
      <c r="O35" s="54"/>
      <c r="P35" s="54"/>
      <c r="Q35" s="55"/>
      <c r="R35" s="54"/>
      <c r="S35" s="54"/>
      <c r="T35" s="54"/>
      <c r="U35" s="55"/>
    </row>
    <row r="36" spans="1:21" ht="16.5">
      <c r="A36" s="24"/>
      <c r="B36" s="81" t="s">
        <v>544</v>
      </c>
      <c r="C36" s="24"/>
      <c r="D36" s="92">
        <f>SUM(D9:D16,D19:D25,D28:D33)</f>
        <v>5494516</v>
      </c>
      <c r="E36" s="92">
        <f>SUM(E9:E16,E19:E25,E28:E33)</f>
        <v>2934902</v>
      </c>
      <c r="F36" s="95">
        <f t="shared" si="4"/>
        <v>8429418</v>
      </c>
      <c r="G36" s="96">
        <f>SUM(G9:G16,G19:G25,G28:G33)</f>
        <v>5861050</v>
      </c>
      <c r="H36" s="92">
        <f>SUM(H9:H16,H19:H25,H28:H33)</f>
        <v>3367039</v>
      </c>
      <c r="I36" s="93">
        <f t="shared" si="5"/>
        <v>9228089</v>
      </c>
      <c r="J36" s="94">
        <f>SUM(J9:J16,J19:J25,J28:J33)</f>
        <v>5011371</v>
      </c>
      <c r="K36" s="92">
        <f>SUM(K9:K16,K19:K25,K28:K33)</f>
        <v>1804198</v>
      </c>
      <c r="L36" s="92">
        <f t="shared" si="0"/>
        <v>6815569</v>
      </c>
      <c r="M36" s="55">
        <f>IF($I36=0,0,$L36/$I36)</f>
        <v>0.7385677576364944</v>
      </c>
      <c r="N36" s="61">
        <f>SUM(N9:N16,N19:N25,N28:N33)</f>
        <v>0</v>
      </c>
      <c r="O36" s="54">
        <f>SUM(O9:O16,O19:O25,O28:O33)</f>
        <v>0</v>
      </c>
      <c r="P36" s="54">
        <f t="shared" si="6"/>
        <v>0</v>
      </c>
      <c r="Q36" s="55">
        <f t="shared" si="7"/>
        <v>0</v>
      </c>
      <c r="R36" s="54">
        <f>SUM(R9:R16,R19:R25,R28:R33)</f>
        <v>6574140</v>
      </c>
      <c r="S36" s="54">
        <f>SUM(S9:S16,S19:S25,S28:S33)</f>
        <v>1941267.9</v>
      </c>
      <c r="T36" s="54">
        <f t="shared" si="9"/>
        <v>8515407.9</v>
      </c>
      <c r="U36" s="55">
        <f>IF($I36=0,0,$T36/$I36)</f>
        <v>0.9227704565918253</v>
      </c>
    </row>
    <row r="37" spans="1:21" ht="12.75">
      <c r="A37" s="26"/>
      <c r="B37" s="30"/>
      <c r="C37" s="26"/>
      <c r="D37" s="52"/>
      <c r="E37" s="52"/>
      <c r="F37" s="58"/>
      <c r="G37" s="62"/>
      <c r="H37" s="52"/>
      <c r="I37" s="58"/>
      <c r="J37" s="62"/>
      <c r="K37" s="52"/>
      <c r="L37" s="52"/>
      <c r="M37" s="10"/>
      <c r="N37" s="60"/>
      <c r="O37" s="52"/>
      <c r="P37" s="52"/>
      <c r="Q37" s="10"/>
      <c r="R37" s="52"/>
      <c r="S37" s="52"/>
      <c r="T37" s="52"/>
      <c r="U37" s="53"/>
    </row>
    <row r="38" spans="1:21" ht="12.75">
      <c r="A38" s="31"/>
      <c r="B38" s="105" t="s">
        <v>572</v>
      </c>
      <c r="C38" s="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32"/>
      <c r="B39" s="123" t="s">
        <v>569</v>
      </c>
      <c r="C39" s="3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32"/>
      <c r="B40" s="33"/>
      <c r="C40" s="32"/>
      <c r="D40" s="16"/>
      <c r="E40" s="16"/>
      <c r="F40" s="16"/>
      <c r="G40" s="16"/>
      <c r="H40" s="16"/>
      <c r="I40" s="16"/>
      <c r="J40" s="110">
        <f>J36-'[1]MP'!Z33</f>
        <v>-1</v>
      </c>
      <c r="K40" s="110">
        <f>K36-'[1]MP'!AA33</f>
        <v>8</v>
      </c>
      <c r="L40" s="110">
        <f>L36-'[1]MP'!AB33</f>
        <v>7</v>
      </c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/>
      <c r="B41" s="33"/>
      <c r="C41" s="3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32"/>
      <c r="B42" s="33"/>
      <c r="C42" s="3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32"/>
      <c r="B43" s="33"/>
      <c r="C43" s="3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32"/>
      <c r="B44" s="33"/>
      <c r="C44" s="3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32"/>
      <c r="B45" s="33"/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2"/>
      <c r="B46" s="33"/>
      <c r="C46" s="3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32"/>
      <c r="B47" s="33"/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7:14" ht="12.75">
      <c r="G86" s="16"/>
      <c r="H86" s="16"/>
      <c r="I86" s="16"/>
      <c r="J86" s="16"/>
      <c r="K86" s="16"/>
      <c r="L86" s="16"/>
      <c r="M86" s="16"/>
      <c r="N86" s="16"/>
    </row>
    <row r="87" spans="7:14" ht="12.75">
      <c r="G87" s="16"/>
      <c r="H87" s="16"/>
      <c r="I87" s="16"/>
      <c r="J87" s="16"/>
      <c r="K87" s="16"/>
      <c r="L87" s="16"/>
      <c r="M87" s="16"/>
      <c r="N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7:13" ht="12.75">
      <c r="G90" s="16"/>
      <c r="H90" s="16"/>
      <c r="I90" s="16"/>
      <c r="J90" s="16"/>
      <c r="K90" s="16"/>
      <c r="L90" s="16"/>
      <c r="M90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30" t="s">
        <v>574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31" t="s">
        <v>567</v>
      </c>
      <c r="E4" s="132"/>
      <c r="F4" s="133"/>
      <c r="G4" s="131" t="s">
        <v>568</v>
      </c>
      <c r="H4" s="132"/>
      <c r="I4" s="132"/>
      <c r="J4" s="72" t="s">
        <v>575</v>
      </c>
      <c r="K4" s="73"/>
      <c r="L4" s="73"/>
      <c r="M4" s="74"/>
      <c r="N4" s="132" t="s">
        <v>566</v>
      </c>
      <c r="O4" s="132"/>
      <c r="P4" s="132"/>
      <c r="Q4" s="133"/>
      <c r="R4" s="131" t="s">
        <v>510</v>
      </c>
      <c r="S4" s="132"/>
      <c r="T4" s="132"/>
      <c r="U4" s="13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21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339</v>
      </c>
      <c r="C9" s="23" t="s">
        <v>340</v>
      </c>
      <c r="D9" s="85">
        <f>'[16]NC451'!$N$53</f>
        <v>29251</v>
      </c>
      <c r="E9" s="85">
        <f>'[16]NC451'!$N$54</f>
        <v>41226</v>
      </c>
      <c r="F9" s="63">
        <f>$D9+$E9</f>
        <v>70477</v>
      </c>
      <c r="G9" s="87">
        <f>'[16]NC451'!$O$53</f>
        <v>29251</v>
      </c>
      <c r="H9" s="85">
        <f>'[16]NC451'!$O$54</f>
        <v>41226</v>
      </c>
      <c r="I9" s="58">
        <f>$G9+$H9</f>
        <v>70477</v>
      </c>
      <c r="J9" s="86">
        <f>'[17]NC451'!$M$52</f>
        <v>10165</v>
      </c>
      <c r="K9" s="87">
        <f>'[17]NC451'!$M$53</f>
        <v>1196</v>
      </c>
      <c r="L9" s="52">
        <f>$J9+$K9</f>
        <v>11361</v>
      </c>
      <c r="M9" s="53">
        <f>IF($I9=0,0,$L9/$I9)</f>
        <v>0.1612015267392199</v>
      </c>
      <c r="N9" s="87"/>
      <c r="O9" s="85"/>
      <c r="P9" s="52">
        <f>$N9+$O9</f>
        <v>0</v>
      </c>
      <c r="Q9" s="53">
        <f>IF($P9=0,0,$P9/$I9)</f>
        <v>0</v>
      </c>
      <c r="R9" s="85">
        <f>'[16]NC451'!$P$53</f>
        <v>53476</v>
      </c>
      <c r="S9" s="85">
        <f>'[16]NC451'!$P$54</f>
        <v>23948</v>
      </c>
      <c r="T9" s="52">
        <f>$R9+$S9</f>
        <v>77424</v>
      </c>
      <c r="U9" s="53">
        <f>IF($I9=0,0,$T9/$I9)</f>
        <v>1.0985711650609418</v>
      </c>
    </row>
    <row r="10" spans="1:21" ht="12.75">
      <c r="A10" s="23" t="s">
        <v>34</v>
      </c>
      <c r="B10" s="27" t="s">
        <v>341</v>
      </c>
      <c r="C10" s="23" t="s">
        <v>342</v>
      </c>
      <c r="D10" s="85">
        <f>'[16]NC452'!$N$53</f>
        <v>110650</v>
      </c>
      <c r="E10" s="85">
        <f>'[16]NC452'!$N$54</f>
        <v>30761</v>
      </c>
      <c r="F10" s="63">
        <f aca="true" t="shared" si="0" ref="F10:F51">$D10+$E10</f>
        <v>141411</v>
      </c>
      <c r="G10" s="87">
        <f>'[16]NC452'!$O$53</f>
        <v>110650</v>
      </c>
      <c r="H10" s="85">
        <f>'[16]NC452'!$O$54</f>
        <v>30761</v>
      </c>
      <c r="I10" s="58">
        <f aca="true" t="shared" si="1" ref="I10:I51">$G10+$H10</f>
        <v>141411</v>
      </c>
      <c r="J10" s="86">
        <f>'[17]NC452'!$M$52</f>
        <v>105191</v>
      </c>
      <c r="K10" s="87">
        <f>'[17]NC452'!$M$53</f>
        <v>25894</v>
      </c>
      <c r="L10" s="52">
        <f aca="true" t="shared" si="2" ref="L10:L51">$J10+$K10</f>
        <v>131085</v>
      </c>
      <c r="M10" s="53">
        <f>IF($I10=0,0,$L10/$I10)</f>
        <v>0.926978806457772</v>
      </c>
      <c r="N10" s="87"/>
      <c r="O10" s="85"/>
      <c r="P10" s="52">
        <f aca="true" t="shared" si="3" ref="P10:P51">$N10+$O10</f>
        <v>0</v>
      </c>
      <c r="Q10" s="53">
        <f aca="true" t="shared" si="4" ref="Q10:Q51">IF($P10=0,0,$P10/$I10)</f>
        <v>0</v>
      </c>
      <c r="R10" s="85">
        <f>'[16]NC452'!$P$53</f>
        <v>116876</v>
      </c>
      <c r="S10" s="85">
        <f>'[16]NC452'!$P$54</f>
        <v>25894</v>
      </c>
      <c r="T10" s="52">
        <f>$R10+$S10</f>
        <v>142770</v>
      </c>
      <c r="U10" s="53">
        <f>IF($I10=0,0,$T10/$I10)</f>
        <v>1.0096102849141864</v>
      </c>
    </row>
    <row r="11" spans="1:21" ht="12.75">
      <c r="A11" s="23" t="s">
        <v>34</v>
      </c>
      <c r="B11" s="27" t="s">
        <v>343</v>
      </c>
      <c r="C11" s="23" t="s">
        <v>344</v>
      </c>
      <c r="D11" s="85">
        <f>'[16]NC453'!$N$53</f>
        <v>127051</v>
      </c>
      <c r="E11" s="85">
        <f>'[16]NC453'!$N$54</f>
        <v>107831</v>
      </c>
      <c r="F11" s="63">
        <f t="shared" si="0"/>
        <v>234882</v>
      </c>
      <c r="G11" s="87">
        <f>'[16]NC453'!$O$53</f>
        <v>94460</v>
      </c>
      <c r="H11" s="85">
        <f>'[16]NC453'!$O$54</f>
        <v>25427</v>
      </c>
      <c r="I11" s="58">
        <f t="shared" si="1"/>
        <v>119887</v>
      </c>
      <c r="J11" s="86">
        <f>'[17]NC453'!$M$52</f>
        <v>72364</v>
      </c>
      <c r="K11" s="87">
        <f>'[17]NC453'!$M$53</f>
        <v>12493</v>
      </c>
      <c r="L11" s="52">
        <f t="shared" si="2"/>
        <v>84857</v>
      </c>
      <c r="M11" s="53">
        <f>IF($I11=0,0,$L11/$I11)</f>
        <v>0.7078081860418561</v>
      </c>
      <c r="N11" s="87"/>
      <c r="O11" s="85"/>
      <c r="P11" s="52">
        <f t="shared" si="3"/>
        <v>0</v>
      </c>
      <c r="Q11" s="53">
        <f t="shared" si="4"/>
        <v>0</v>
      </c>
      <c r="R11" s="85">
        <f>'[16]NC453'!$P$53</f>
        <v>103357</v>
      </c>
      <c r="S11" s="85">
        <f>'[16]NC453'!$P$54</f>
        <v>17102</v>
      </c>
      <c r="T11" s="52">
        <f>$R11+$S11</f>
        <v>120459</v>
      </c>
      <c r="U11" s="53">
        <f>IF($I11=0,0,$T11/$I11)</f>
        <v>1.0047711595085371</v>
      </c>
    </row>
    <row r="12" spans="1:21" ht="12.75">
      <c r="A12" s="23" t="s">
        <v>53</v>
      </c>
      <c r="B12" s="27" t="s">
        <v>345</v>
      </c>
      <c r="C12" s="23" t="s">
        <v>346</v>
      </c>
      <c r="D12" s="85">
        <f>'[16]DC45'!$N$53</f>
        <v>77750</v>
      </c>
      <c r="E12" s="85">
        <f>'[16]DC45'!$N$54</f>
        <v>7108</v>
      </c>
      <c r="F12" s="63">
        <f t="shared" si="0"/>
        <v>84858</v>
      </c>
      <c r="G12" s="87">
        <f>'[16]DC45'!$O$53</f>
        <v>112189</v>
      </c>
      <c r="H12" s="85">
        <f>'[16]DC45'!$O$54</f>
        <v>7108</v>
      </c>
      <c r="I12" s="58">
        <f t="shared" si="1"/>
        <v>119297</v>
      </c>
      <c r="J12" s="86">
        <f>'[17]DC45'!$M$52</f>
        <v>76892</v>
      </c>
      <c r="K12" s="87">
        <f>'[17]DC45'!$M$53</f>
        <v>1681</v>
      </c>
      <c r="L12" s="52">
        <f t="shared" si="2"/>
        <v>78573</v>
      </c>
      <c r="M12" s="53">
        <f>IF($I12=0,0,$L12/$I12)</f>
        <v>0.6586334945556049</v>
      </c>
      <c r="N12" s="87"/>
      <c r="O12" s="85"/>
      <c r="P12" s="52">
        <f t="shared" si="3"/>
        <v>0</v>
      </c>
      <c r="Q12" s="53">
        <f t="shared" si="4"/>
        <v>0</v>
      </c>
      <c r="R12" s="85">
        <f>'[16]DC45'!$P$53</f>
        <v>104957</v>
      </c>
      <c r="S12" s="85">
        <f>'[16]DC45'!$P$54</f>
        <v>2135</v>
      </c>
      <c r="T12" s="52">
        <f>$R12+$S12</f>
        <v>107092</v>
      </c>
      <c r="U12" s="53">
        <f>IF($I12=0,0,$T12/$I12)</f>
        <v>0.8976923141403388</v>
      </c>
    </row>
    <row r="13" spans="1:21" ht="16.5">
      <c r="A13" s="24"/>
      <c r="B13" s="80" t="s">
        <v>546</v>
      </c>
      <c r="C13" s="24"/>
      <c r="D13" s="54">
        <f>SUM(D9:D12)</f>
        <v>344702</v>
      </c>
      <c r="E13" s="54">
        <f>SUM(E9:E12)</f>
        <v>186926</v>
      </c>
      <c r="F13" s="98">
        <f t="shared" si="0"/>
        <v>531628</v>
      </c>
      <c r="G13" s="61">
        <f>SUM(G9:G12)</f>
        <v>346550</v>
      </c>
      <c r="H13" s="54">
        <f>SUM(H9:H12)</f>
        <v>104522</v>
      </c>
      <c r="I13" s="59">
        <f t="shared" si="1"/>
        <v>451072</v>
      </c>
      <c r="J13" s="64">
        <f>SUM(J9:J12)</f>
        <v>264612</v>
      </c>
      <c r="K13" s="61">
        <f>SUM(K9:K12)</f>
        <v>41264</v>
      </c>
      <c r="L13" s="54">
        <f t="shared" si="2"/>
        <v>305876</v>
      </c>
      <c r="M13" s="55">
        <f>IF($I13=0,0,$L13/$I13)</f>
        <v>0.6781090380249716</v>
      </c>
      <c r="N13" s="61">
        <f>SUM(N9:N12)</f>
        <v>0</v>
      </c>
      <c r="O13" s="54">
        <f>SUM(O9:O12)</f>
        <v>0</v>
      </c>
      <c r="P13" s="54">
        <f t="shared" si="3"/>
        <v>0</v>
      </c>
      <c r="Q13" s="55">
        <f t="shared" si="4"/>
        <v>0</v>
      </c>
      <c r="R13" s="54">
        <f>SUM(R9:R12)</f>
        <v>378666</v>
      </c>
      <c r="S13" s="54">
        <f>SUM(S9:S12)</f>
        <v>69079</v>
      </c>
      <c r="T13" s="54">
        <f>$R13+$S13</f>
        <v>447745</v>
      </c>
      <c r="U13" s="55">
        <f>IF($I13=0,0,$T13/$I13)</f>
        <v>0.9926242373723042</v>
      </c>
    </row>
    <row r="14" spans="1:21" ht="16.5">
      <c r="A14" s="24"/>
      <c r="B14" s="28"/>
      <c r="C14" s="24"/>
      <c r="D14" s="54"/>
      <c r="E14" s="54"/>
      <c r="F14" s="98"/>
      <c r="G14" s="61"/>
      <c r="H14" s="54"/>
      <c r="I14" s="59"/>
      <c r="J14" s="64"/>
      <c r="K14" s="61"/>
      <c r="L14" s="54"/>
      <c r="M14" s="55"/>
      <c r="N14" s="61"/>
      <c r="O14" s="54"/>
      <c r="P14" s="54"/>
      <c r="Q14" s="55"/>
      <c r="R14" s="54"/>
      <c r="S14" s="54"/>
      <c r="T14" s="54"/>
      <c r="U14" s="55"/>
    </row>
    <row r="15" spans="1:21" ht="12.75">
      <c r="A15" s="23" t="s">
        <v>34</v>
      </c>
      <c r="B15" s="27" t="s">
        <v>347</v>
      </c>
      <c r="C15" s="23" t="s">
        <v>348</v>
      </c>
      <c r="D15" s="85">
        <f>'[16]NC061'!$N$53</f>
        <v>38653</v>
      </c>
      <c r="E15" s="85">
        <f>'[16]NC061'!$N$54</f>
        <v>7117</v>
      </c>
      <c r="F15" s="63">
        <f t="shared" si="0"/>
        <v>45770</v>
      </c>
      <c r="G15" s="87">
        <f>'[16]NC061'!$O$53</f>
        <v>38653</v>
      </c>
      <c r="H15" s="85">
        <f>'[16]NC061'!$O$54</f>
        <v>7117</v>
      </c>
      <c r="I15" s="58">
        <f t="shared" si="1"/>
        <v>45770</v>
      </c>
      <c r="J15" s="86">
        <f>'[17]NC061'!$M$52</f>
        <v>4985</v>
      </c>
      <c r="K15" s="87">
        <f>'[17]NC061'!$M$53</f>
        <v>77716</v>
      </c>
      <c r="L15" s="52">
        <f t="shared" si="2"/>
        <v>82701</v>
      </c>
      <c r="M15" s="53">
        <f aca="true" t="shared" si="5" ref="M15:M22">IF($I15=0,0,$L15/$I15)</f>
        <v>1.806882237273323</v>
      </c>
      <c r="N15" s="87"/>
      <c r="O15" s="85"/>
      <c r="P15" s="52">
        <f t="shared" si="3"/>
        <v>0</v>
      </c>
      <c r="Q15" s="53">
        <f t="shared" si="4"/>
        <v>0</v>
      </c>
      <c r="R15" s="85">
        <f>'[16]NC061'!$P$53</f>
        <v>35996</v>
      </c>
      <c r="S15" s="85">
        <f>'[16]NC061'!$P$54</f>
        <v>7987</v>
      </c>
      <c r="T15" s="52">
        <f aca="true" t="shared" si="6" ref="T15:T51">$R15+$S15</f>
        <v>43983</v>
      </c>
      <c r="U15" s="53">
        <f aca="true" t="shared" si="7" ref="U15:U22">IF($I15=0,0,$T15/$I15)</f>
        <v>0.9609569587065764</v>
      </c>
    </row>
    <row r="16" spans="1:21" ht="12.75">
      <c r="A16" s="23" t="s">
        <v>34</v>
      </c>
      <c r="B16" s="27" t="s">
        <v>349</v>
      </c>
      <c r="C16" s="23" t="s">
        <v>350</v>
      </c>
      <c r="D16" s="85">
        <f>'[16]NC062'!$N$53</f>
        <v>95334</v>
      </c>
      <c r="E16" s="85">
        <f>'[16]NC062'!$N$54</f>
        <v>6455</v>
      </c>
      <c r="F16" s="63">
        <f t="shared" si="0"/>
        <v>101789</v>
      </c>
      <c r="G16" s="87">
        <f>'[16]NC062'!$O$53</f>
        <v>95334</v>
      </c>
      <c r="H16" s="85">
        <f>'[16]NC062'!$O$54</f>
        <v>6455</v>
      </c>
      <c r="I16" s="58">
        <f t="shared" si="1"/>
        <v>101789</v>
      </c>
      <c r="J16" s="86">
        <f>'[17]NC062'!$M$52</f>
        <v>93656</v>
      </c>
      <c r="K16" s="87">
        <f>'[17]NC062'!$M$53</f>
        <v>5863</v>
      </c>
      <c r="L16" s="52">
        <f t="shared" si="2"/>
        <v>99519</v>
      </c>
      <c r="M16" s="53">
        <f t="shared" si="5"/>
        <v>0.9776989655070784</v>
      </c>
      <c r="N16" s="87"/>
      <c r="O16" s="85"/>
      <c r="P16" s="52">
        <f t="shared" si="3"/>
        <v>0</v>
      </c>
      <c r="Q16" s="53">
        <f t="shared" si="4"/>
        <v>0</v>
      </c>
      <c r="R16" s="85">
        <f>'[16]NC062'!$P$53</f>
        <v>95143</v>
      </c>
      <c r="S16" s="85">
        <f>'[16]NC062'!$P$54</f>
        <v>1414</v>
      </c>
      <c r="T16" s="52">
        <f t="shared" si="6"/>
        <v>96557</v>
      </c>
      <c r="U16" s="53">
        <f t="shared" si="7"/>
        <v>0.9485995539793102</v>
      </c>
    </row>
    <row r="17" spans="1:21" ht="12.75">
      <c r="A17" s="23" t="s">
        <v>34</v>
      </c>
      <c r="B17" s="27" t="s">
        <v>351</v>
      </c>
      <c r="C17" s="23" t="s">
        <v>352</v>
      </c>
      <c r="D17" s="85">
        <f>'[16]NC064'!$N$53</f>
        <v>21960</v>
      </c>
      <c r="E17" s="85">
        <f>'[16]NC064'!$N$54</f>
        <v>7251</v>
      </c>
      <c r="F17" s="63">
        <f t="shared" si="0"/>
        <v>29211</v>
      </c>
      <c r="G17" s="87">
        <f>'[16]NC064'!$O$53</f>
        <v>21960</v>
      </c>
      <c r="H17" s="85">
        <f>'[16]NC064'!$O$54</f>
        <v>7251</v>
      </c>
      <c r="I17" s="58">
        <f t="shared" si="1"/>
        <v>29211</v>
      </c>
      <c r="J17" s="86">
        <f>'[17]NC064'!$M$52</f>
        <v>3203</v>
      </c>
      <c r="K17" s="87">
        <f>'[17]NC064'!$M$53</f>
        <v>313</v>
      </c>
      <c r="L17" s="52">
        <f t="shared" si="2"/>
        <v>3516</v>
      </c>
      <c r="M17" s="53">
        <f t="shared" si="5"/>
        <v>0.1203656156927185</v>
      </c>
      <c r="N17" s="87"/>
      <c r="O17" s="85"/>
      <c r="P17" s="52">
        <f t="shared" si="3"/>
        <v>0</v>
      </c>
      <c r="Q17" s="53">
        <f t="shared" si="4"/>
        <v>0</v>
      </c>
      <c r="R17" s="85">
        <f>'[16]NC064'!$P$53</f>
        <v>17369</v>
      </c>
      <c r="S17" s="85">
        <f>'[16]NC064'!$P$54</f>
        <v>2328</v>
      </c>
      <c r="T17" s="52">
        <f t="shared" si="6"/>
        <v>19697</v>
      </c>
      <c r="U17" s="53">
        <f t="shared" si="7"/>
        <v>0.6743007771045154</v>
      </c>
    </row>
    <row r="18" spans="1:21" ht="12.75">
      <c r="A18" s="23" t="s">
        <v>34</v>
      </c>
      <c r="B18" s="27" t="s">
        <v>353</v>
      </c>
      <c r="C18" s="23" t="s">
        <v>354</v>
      </c>
      <c r="D18" s="85">
        <f>'[16]NC065'!$N$53</f>
        <v>36191</v>
      </c>
      <c r="E18" s="85">
        <f>'[16]NC065'!$N$54</f>
        <v>15935</v>
      </c>
      <c r="F18" s="63">
        <f t="shared" si="0"/>
        <v>52126</v>
      </c>
      <c r="G18" s="87">
        <f>'[16]NC065'!$O$53</f>
        <v>36941</v>
      </c>
      <c r="H18" s="85">
        <f>'[16]NC065'!$O$54</f>
        <v>15935</v>
      </c>
      <c r="I18" s="58">
        <f t="shared" si="1"/>
        <v>52876</v>
      </c>
      <c r="J18" s="86">
        <f>'[17]NC065'!$M$52</f>
        <v>28696</v>
      </c>
      <c r="K18" s="87">
        <f>'[17]NC065'!$M$53</f>
        <v>-1667</v>
      </c>
      <c r="L18" s="52">
        <f t="shared" si="2"/>
        <v>27029</v>
      </c>
      <c r="M18" s="53">
        <f t="shared" si="5"/>
        <v>0.5111770935774265</v>
      </c>
      <c r="N18" s="87"/>
      <c r="O18" s="85"/>
      <c r="P18" s="52">
        <f t="shared" si="3"/>
        <v>0</v>
      </c>
      <c r="Q18" s="53">
        <f t="shared" si="4"/>
        <v>0</v>
      </c>
      <c r="R18" s="85">
        <f>'[16]NC065'!$P$53</f>
        <v>38325</v>
      </c>
      <c r="S18" s="85">
        <f>'[16]NC065'!$P$54</f>
        <v>12661</v>
      </c>
      <c r="T18" s="52">
        <f t="shared" si="6"/>
        <v>50986</v>
      </c>
      <c r="U18" s="53">
        <f t="shared" si="7"/>
        <v>0.964255995158484</v>
      </c>
    </row>
    <row r="19" spans="1:21" ht="12.75">
      <c r="A19" s="23" t="s">
        <v>34</v>
      </c>
      <c r="B19" s="27" t="s">
        <v>355</v>
      </c>
      <c r="C19" s="23" t="s">
        <v>356</v>
      </c>
      <c r="D19" s="85">
        <f>'[16]NC066'!$N$53</f>
        <v>22162</v>
      </c>
      <c r="E19" s="85">
        <f>'[16]NC066'!$N$54</f>
        <v>3681</v>
      </c>
      <c r="F19" s="63">
        <f t="shared" si="0"/>
        <v>25843</v>
      </c>
      <c r="G19" s="87">
        <f>'[16]NC066'!$O$53</f>
        <v>22615</v>
      </c>
      <c r="H19" s="85">
        <f>'[16]NC066'!$O$54</f>
        <v>3681</v>
      </c>
      <c r="I19" s="58">
        <f t="shared" si="1"/>
        <v>26296</v>
      </c>
      <c r="J19" s="86">
        <f>'[17]NC066'!$M$52</f>
        <v>18986</v>
      </c>
      <c r="K19" s="87">
        <f>'[17]NC066'!$M$53</f>
        <v>9122</v>
      </c>
      <c r="L19" s="52">
        <f t="shared" si="2"/>
        <v>28108</v>
      </c>
      <c r="M19" s="53">
        <f t="shared" si="5"/>
        <v>1.068907818679647</v>
      </c>
      <c r="N19" s="87"/>
      <c r="O19" s="85"/>
      <c r="P19" s="52">
        <f t="shared" si="3"/>
        <v>0</v>
      </c>
      <c r="Q19" s="53">
        <f t="shared" si="4"/>
        <v>0</v>
      </c>
      <c r="R19" s="85">
        <f>'[16]NC066'!$P$53</f>
        <v>17556</v>
      </c>
      <c r="S19" s="85">
        <f>'[16]NC066'!$P$54</f>
        <v>5254</v>
      </c>
      <c r="T19" s="52">
        <f t="shared" si="6"/>
        <v>22810</v>
      </c>
      <c r="U19" s="53">
        <f t="shared" si="7"/>
        <v>0.8674323090964405</v>
      </c>
    </row>
    <row r="20" spans="1:21" ht="12.75">
      <c r="A20" s="23" t="s">
        <v>34</v>
      </c>
      <c r="B20" s="27" t="s">
        <v>357</v>
      </c>
      <c r="C20" s="23" t="s">
        <v>358</v>
      </c>
      <c r="D20" s="85">
        <f>'[16]NC067'!$N$53</f>
        <v>16054</v>
      </c>
      <c r="E20" s="85">
        <f>'[16]NC067'!$N$54</f>
        <v>7420</v>
      </c>
      <c r="F20" s="63">
        <f t="shared" si="0"/>
        <v>23474</v>
      </c>
      <c r="G20" s="87">
        <f>'[16]NC067'!$O$53</f>
        <v>16254</v>
      </c>
      <c r="H20" s="85">
        <f>'[16]NC067'!$O$54</f>
        <v>7420</v>
      </c>
      <c r="I20" s="58">
        <f t="shared" si="1"/>
        <v>23674</v>
      </c>
      <c r="J20" s="86">
        <f>'[17]NC067'!$M$52</f>
        <v>17958</v>
      </c>
      <c r="K20" s="87">
        <f>'[17]NC067'!$M$53</f>
        <v>16861</v>
      </c>
      <c r="L20" s="52">
        <f t="shared" si="2"/>
        <v>34819</v>
      </c>
      <c r="M20" s="53">
        <f t="shared" si="5"/>
        <v>1.4707696206809158</v>
      </c>
      <c r="N20" s="87"/>
      <c r="O20" s="85"/>
      <c r="P20" s="52">
        <f t="shared" si="3"/>
        <v>0</v>
      </c>
      <c r="Q20" s="53">
        <f t="shared" si="4"/>
        <v>0</v>
      </c>
      <c r="R20" s="85">
        <f>'[16]NC067'!$P$53</f>
        <v>32796</v>
      </c>
      <c r="S20" s="85">
        <f>'[16]NC067'!$P$54</f>
        <v>16693</v>
      </c>
      <c r="T20" s="52">
        <f t="shared" si="6"/>
        <v>49489</v>
      </c>
      <c r="U20" s="53">
        <f t="shared" si="7"/>
        <v>2.0904367660724845</v>
      </c>
    </row>
    <row r="21" spans="1:21" ht="12.75">
      <c r="A21" s="23" t="s">
        <v>53</v>
      </c>
      <c r="B21" s="27" t="s">
        <v>359</v>
      </c>
      <c r="C21" s="23" t="s">
        <v>360</v>
      </c>
      <c r="D21" s="85">
        <f>'[16]DC6'!$N$53</f>
        <v>86729</v>
      </c>
      <c r="E21" s="85">
        <f>'[16]DC6'!$N$54</f>
        <v>824</v>
      </c>
      <c r="F21" s="63">
        <f t="shared" si="0"/>
        <v>87553</v>
      </c>
      <c r="G21" s="87">
        <f>'[16]DC6'!$O$53</f>
        <v>8496</v>
      </c>
      <c r="H21" s="85">
        <f>'[16]DC6'!$O$54</f>
        <v>694</v>
      </c>
      <c r="I21" s="58">
        <f t="shared" si="1"/>
        <v>9190</v>
      </c>
      <c r="J21" s="86">
        <f>'[17]DC6'!$M$52</f>
        <v>66902</v>
      </c>
      <c r="K21" s="87">
        <f>'[17]DC6'!$M$53</f>
        <v>1409</v>
      </c>
      <c r="L21" s="52">
        <f t="shared" si="2"/>
        <v>68311</v>
      </c>
      <c r="M21" s="53">
        <f t="shared" si="5"/>
        <v>7.433188248095756</v>
      </c>
      <c r="N21" s="87"/>
      <c r="O21" s="85"/>
      <c r="P21" s="52">
        <f t="shared" si="3"/>
        <v>0</v>
      </c>
      <c r="Q21" s="53">
        <f t="shared" si="4"/>
        <v>0</v>
      </c>
      <c r="R21" s="85">
        <f>'[16]DC6'!$P$53</f>
        <v>69866</v>
      </c>
      <c r="S21" s="85">
        <f>'[16]DC6'!$P$54</f>
        <v>1396</v>
      </c>
      <c r="T21" s="52">
        <f t="shared" si="6"/>
        <v>71262</v>
      </c>
      <c r="U21" s="53">
        <f t="shared" si="7"/>
        <v>7.754298150163221</v>
      </c>
    </row>
    <row r="22" spans="1:21" ht="16.5">
      <c r="A22" s="24"/>
      <c r="B22" s="80" t="s">
        <v>547</v>
      </c>
      <c r="C22" s="24"/>
      <c r="D22" s="54">
        <f>SUM(D15:D21)</f>
        <v>317083</v>
      </c>
      <c r="E22" s="54">
        <f>SUM(E15:E21)</f>
        <v>48683</v>
      </c>
      <c r="F22" s="98">
        <f t="shared" si="0"/>
        <v>365766</v>
      </c>
      <c r="G22" s="61">
        <f>SUM(G15:G21)</f>
        <v>240253</v>
      </c>
      <c r="H22" s="54">
        <f>SUM(H15:H21)</f>
        <v>48553</v>
      </c>
      <c r="I22" s="59">
        <f t="shared" si="1"/>
        <v>288806</v>
      </c>
      <c r="J22" s="64">
        <f>SUM(J15:J21)</f>
        <v>234386</v>
      </c>
      <c r="K22" s="61">
        <f>SUM(K15:K21)</f>
        <v>109617</v>
      </c>
      <c r="L22" s="54">
        <f t="shared" si="2"/>
        <v>344003</v>
      </c>
      <c r="M22" s="55">
        <f t="shared" si="5"/>
        <v>1.19112137559469</v>
      </c>
      <c r="N22" s="61">
        <f>SUM(N15:N21)</f>
        <v>0</v>
      </c>
      <c r="O22" s="54">
        <f>SUM(O15:O21)</f>
        <v>0</v>
      </c>
      <c r="P22" s="54">
        <f t="shared" si="3"/>
        <v>0</v>
      </c>
      <c r="Q22" s="55">
        <f t="shared" si="4"/>
        <v>0</v>
      </c>
      <c r="R22" s="54">
        <f>SUM(R15:R21)</f>
        <v>307051</v>
      </c>
      <c r="S22" s="54">
        <f>SUM(S15:S21)</f>
        <v>47733</v>
      </c>
      <c r="T22" s="54">
        <f>$R22+$S22</f>
        <v>354784</v>
      </c>
      <c r="U22" s="55">
        <f t="shared" si="7"/>
        <v>1.228450932459852</v>
      </c>
    </row>
    <row r="23" spans="1:21" ht="16.5">
      <c r="A23" s="24"/>
      <c r="B23" s="28"/>
      <c r="C23" s="24"/>
      <c r="D23" s="54"/>
      <c r="E23" s="54"/>
      <c r="F23" s="98"/>
      <c r="G23" s="61"/>
      <c r="H23" s="54"/>
      <c r="I23" s="59"/>
      <c r="J23" s="64"/>
      <c r="K23" s="61"/>
      <c r="L23" s="54"/>
      <c r="M23" s="55"/>
      <c r="N23" s="61"/>
      <c r="O23" s="54"/>
      <c r="P23" s="54"/>
      <c r="Q23" s="55"/>
      <c r="R23" s="54"/>
      <c r="S23" s="54"/>
      <c r="T23" s="54"/>
      <c r="U23" s="55"/>
    </row>
    <row r="24" spans="1:21" ht="12.75">
      <c r="A24" s="23" t="s">
        <v>34</v>
      </c>
      <c r="B24" s="27" t="s">
        <v>361</v>
      </c>
      <c r="C24" s="23" t="s">
        <v>362</v>
      </c>
      <c r="D24" s="85">
        <f>'[16]NC071'!$N$53</f>
        <v>40288</v>
      </c>
      <c r="E24" s="85">
        <f>'[16]NC071'!$N$54</f>
        <v>13718</v>
      </c>
      <c r="F24" s="63">
        <f t="shared" si="0"/>
        <v>54006</v>
      </c>
      <c r="G24" s="87">
        <f>'[16]NC071'!$O$53</f>
        <v>40223</v>
      </c>
      <c r="H24" s="85">
        <f>'[16]NC071'!$O$54</f>
        <v>13718</v>
      </c>
      <c r="I24" s="58">
        <f t="shared" si="1"/>
        <v>53941</v>
      </c>
      <c r="J24" s="86">
        <f>'[17]NC071'!$M$52</f>
        <v>24801</v>
      </c>
      <c r="K24" s="87">
        <f>'[17]NC071'!$M$53</f>
        <v>22005</v>
      </c>
      <c r="L24" s="52">
        <f t="shared" si="2"/>
        <v>46806</v>
      </c>
      <c r="M24" s="53">
        <f aca="true" t="shared" si="8" ref="M24:M33">IF($I24=0,0,$L24/$I24)</f>
        <v>0.8677258486123728</v>
      </c>
      <c r="N24" s="87"/>
      <c r="O24" s="85"/>
      <c r="P24" s="52">
        <f t="shared" si="3"/>
        <v>0</v>
      </c>
      <c r="Q24" s="53">
        <f t="shared" si="4"/>
        <v>0</v>
      </c>
      <c r="R24" s="85">
        <f>'[16]NC071'!$P$53</f>
        <v>41478</v>
      </c>
      <c r="S24" s="85">
        <f>'[16]NC071'!$P$54</f>
        <v>16634</v>
      </c>
      <c r="T24" s="52">
        <f t="shared" si="6"/>
        <v>58112</v>
      </c>
      <c r="U24" s="53">
        <f aca="true" t="shared" si="9" ref="U24:U33">IF($I24=0,0,$T24/$I24)</f>
        <v>1.0773252257095716</v>
      </c>
    </row>
    <row r="25" spans="1:21" ht="12.75">
      <c r="A25" s="23" t="s">
        <v>34</v>
      </c>
      <c r="B25" s="27" t="s">
        <v>363</v>
      </c>
      <c r="C25" s="23" t="s">
        <v>364</v>
      </c>
      <c r="D25" s="85">
        <f>'[16]NC072'!$N$53</f>
        <v>47325</v>
      </c>
      <c r="E25" s="85">
        <f>'[16]NC072'!$N$54</f>
        <v>7006</v>
      </c>
      <c r="F25" s="63">
        <f t="shared" si="0"/>
        <v>54331</v>
      </c>
      <c r="G25" s="87">
        <f>'[16]NC072'!$O$53</f>
        <v>48834</v>
      </c>
      <c r="H25" s="85">
        <f>'[16]NC072'!$O$54</f>
        <v>7006</v>
      </c>
      <c r="I25" s="58">
        <f t="shared" si="1"/>
        <v>55840</v>
      </c>
      <c r="J25" s="86">
        <f>'[17]NC072'!$M$52</f>
        <v>42475</v>
      </c>
      <c r="K25" s="87">
        <f>'[17]NC072'!$M$53</f>
        <v>2105</v>
      </c>
      <c r="L25" s="52">
        <f t="shared" si="2"/>
        <v>44580</v>
      </c>
      <c r="M25" s="53">
        <f t="shared" si="8"/>
        <v>0.798352435530086</v>
      </c>
      <c r="N25" s="87"/>
      <c r="O25" s="85"/>
      <c r="P25" s="52">
        <f t="shared" si="3"/>
        <v>0</v>
      </c>
      <c r="Q25" s="53">
        <f t="shared" si="4"/>
        <v>0</v>
      </c>
      <c r="R25" s="85">
        <f>'[16]NC072'!$P$53</f>
        <v>45375</v>
      </c>
      <c r="S25" s="85">
        <f>'[16]NC072'!$P$54</f>
        <v>447</v>
      </c>
      <c r="T25" s="52">
        <f t="shared" si="6"/>
        <v>45822</v>
      </c>
      <c r="U25" s="53">
        <f t="shared" si="9"/>
        <v>0.8205945558739255</v>
      </c>
    </row>
    <row r="26" spans="1:21" ht="12.75">
      <c r="A26" s="23" t="s">
        <v>34</v>
      </c>
      <c r="B26" s="27" t="s">
        <v>365</v>
      </c>
      <c r="C26" s="23" t="s">
        <v>366</v>
      </c>
      <c r="D26" s="85">
        <f>'[16]NC073'!$N$53</f>
        <v>83537</v>
      </c>
      <c r="E26" s="85">
        <f>'[16]NC073'!$N$54</f>
        <v>13574</v>
      </c>
      <c r="F26" s="63">
        <f t="shared" si="0"/>
        <v>97111</v>
      </c>
      <c r="G26" s="87">
        <f>'[16]NC073'!$O$53</f>
        <v>83537</v>
      </c>
      <c r="H26" s="85">
        <f>'[16]NC073'!$O$54</f>
        <v>13574</v>
      </c>
      <c r="I26" s="58">
        <f t="shared" si="1"/>
        <v>97111</v>
      </c>
      <c r="J26" s="86">
        <f>'[17]NC073'!$M$52</f>
        <v>87109</v>
      </c>
      <c r="K26" s="87">
        <f>'[17]NC073'!$M$53</f>
        <v>9908</v>
      </c>
      <c r="L26" s="52">
        <f t="shared" si="2"/>
        <v>97017</v>
      </c>
      <c r="M26" s="53">
        <f t="shared" si="8"/>
        <v>0.9990320355057615</v>
      </c>
      <c r="N26" s="87"/>
      <c r="O26" s="85"/>
      <c r="P26" s="52">
        <f t="shared" si="3"/>
        <v>0</v>
      </c>
      <c r="Q26" s="53">
        <f t="shared" si="4"/>
        <v>0</v>
      </c>
      <c r="R26" s="85">
        <f>'[16]NC073'!$P$53</f>
        <v>153118</v>
      </c>
      <c r="S26" s="85">
        <f>'[16]NC073'!$P$54</f>
        <v>7569</v>
      </c>
      <c r="T26" s="52">
        <f t="shared" si="6"/>
        <v>160687</v>
      </c>
      <c r="U26" s="53">
        <f t="shared" si="9"/>
        <v>1.654673517933087</v>
      </c>
    </row>
    <row r="27" spans="1:21" ht="12.75">
      <c r="A27" s="23" t="s">
        <v>34</v>
      </c>
      <c r="B27" s="27" t="s">
        <v>367</v>
      </c>
      <c r="C27" s="23" t="s">
        <v>368</v>
      </c>
      <c r="D27" s="85">
        <f>'[16]NC074'!$N$53</f>
        <v>26325</v>
      </c>
      <c r="E27" s="85">
        <f>'[16]NC074'!$N$54</f>
        <v>4592</v>
      </c>
      <c r="F27" s="63">
        <f t="shared" si="0"/>
        <v>30917</v>
      </c>
      <c r="G27" s="87">
        <f>'[16]NC074'!$O$53</f>
        <v>26825</v>
      </c>
      <c r="H27" s="85">
        <f>'[16]NC074'!$O$54</f>
        <v>4592</v>
      </c>
      <c r="I27" s="58">
        <f t="shared" si="1"/>
        <v>31417</v>
      </c>
      <c r="J27" s="86">
        <f>'[17]NC074'!$M$52</f>
        <v>34848</v>
      </c>
      <c r="K27" s="87">
        <f>'[17]NC074'!$M$53</f>
        <v>17771</v>
      </c>
      <c r="L27" s="52">
        <f t="shared" si="2"/>
        <v>52619</v>
      </c>
      <c r="M27" s="53">
        <f t="shared" si="8"/>
        <v>1.6748575611929848</v>
      </c>
      <c r="N27" s="87"/>
      <c r="O27" s="85"/>
      <c r="P27" s="52">
        <f t="shared" si="3"/>
        <v>0</v>
      </c>
      <c r="Q27" s="53">
        <f t="shared" si="4"/>
        <v>0</v>
      </c>
      <c r="R27" s="85">
        <f>'[16]NC074'!$P$53</f>
        <v>35253</v>
      </c>
      <c r="S27" s="85">
        <f>'[16]NC074'!$P$54</f>
        <v>17716</v>
      </c>
      <c r="T27" s="52">
        <f t="shared" si="6"/>
        <v>52969</v>
      </c>
      <c r="U27" s="53">
        <f t="shared" si="9"/>
        <v>1.6859980265461374</v>
      </c>
    </row>
    <row r="28" spans="1:21" ht="12.75">
      <c r="A28" s="23" t="s">
        <v>34</v>
      </c>
      <c r="B28" s="27" t="s">
        <v>369</v>
      </c>
      <c r="C28" s="23" t="s">
        <v>370</v>
      </c>
      <c r="D28" s="85">
        <f>'[16]NC075'!$N$53</f>
        <v>17294</v>
      </c>
      <c r="E28" s="85">
        <f>'[16]NC075'!$N$54</f>
        <v>3894</v>
      </c>
      <c r="F28" s="63">
        <f t="shared" si="0"/>
        <v>21188</v>
      </c>
      <c r="G28" s="87">
        <f>'[16]NC075'!$O$53</f>
        <v>17294</v>
      </c>
      <c r="H28" s="85">
        <f>'[16]NC075'!$O$54</f>
        <v>3894</v>
      </c>
      <c r="I28" s="58">
        <f t="shared" si="1"/>
        <v>21188</v>
      </c>
      <c r="J28" s="86">
        <f>'[17]NC075'!$M$52</f>
        <v>43445</v>
      </c>
      <c r="K28" s="87">
        <f>'[17]NC075'!$M$53</f>
        <v>6143</v>
      </c>
      <c r="L28" s="52">
        <f t="shared" si="2"/>
        <v>49588</v>
      </c>
      <c r="M28" s="53">
        <f t="shared" si="8"/>
        <v>2.340381347932792</v>
      </c>
      <c r="N28" s="87"/>
      <c r="O28" s="85"/>
      <c r="P28" s="52">
        <f t="shared" si="3"/>
        <v>0</v>
      </c>
      <c r="Q28" s="53">
        <f t="shared" si="4"/>
        <v>0</v>
      </c>
      <c r="R28" s="85">
        <f>'[16]NC075'!$P$53</f>
        <v>25654</v>
      </c>
      <c r="S28" s="85">
        <f>'[16]NC075'!$P$54</f>
        <v>28257</v>
      </c>
      <c r="T28" s="52">
        <f t="shared" si="6"/>
        <v>53911</v>
      </c>
      <c r="U28" s="53">
        <f t="shared" si="9"/>
        <v>2.5444119312818576</v>
      </c>
    </row>
    <row r="29" spans="1:21" ht="12.75">
      <c r="A29" s="23" t="s">
        <v>34</v>
      </c>
      <c r="B29" s="27" t="s">
        <v>371</v>
      </c>
      <c r="C29" s="23" t="s">
        <v>372</v>
      </c>
      <c r="D29" s="85">
        <f>'[16]NC076'!$N$53</f>
        <v>23089</v>
      </c>
      <c r="E29" s="85">
        <f>'[16]NC076'!$N$54</f>
        <v>12085</v>
      </c>
      <c r="F29" s="63">
        <f t="shared" si="0"/>
        <v>35174</v>
      </c>
      <c r="G29" s="87">
        <f>'[16]NC076'!$O$53</f>
        <v>23089</v>
      </c>
      <c r="H29" s="85">
        <f>'[16]NC076'!$O$54</f>
        <v>12085</v>
      </c>
      <c r="I29" s="58">
        <f t="shared" si="1"/>
        <v>35174</v>
      </c>
      <c r="J29" s="86">
        <f>'[17]NC076'!$M$52</f>
        <v>20895</v>
      </c>
      <c r="K29" s="87">
        <f>'[17]NC076'!$M$53</f>
        <v>8976</v>
      </c>
      <c r="L29" s="52">
        <f t="shared" si="2"/>
        <v>29871</v>
      </c>
      <c r="M29" s="53">
        <f t="shared" si="8"/>
        <v>0.8492352305680332</v>
      </c>
      <c r="N29" s="87"/>
      <c r="O29" s="85"/>
      <c r="P29" s="52">
        <f t="shared" si="3"/>
        <v>0</v>
      </c>
      <c r="Q29" s="53">
        <f t="shared" si="4"/>
        <v>0</v>
      </c>
      <c r="R29" s="85">
        <f>'[16]NC076'!$P$53</f>
        <v>26129</v>
      </c>
      <c r="S29" s="85">
        <f>'[16]NC076'!$P$54</f>
        <v>4547</v>
      </c>
      <c r="T29" s="52">
        <f t="shared" si="6"/>
        <v>30676</v>
      </c>
      <c r="U29" s="53">
        <f t="shared" si="9"/>
        <v>0.8721214533462216</v>
      </c>
    </row>
    <row r="30" spans="1:21" ht="12.75">
      <c r="A30" s="23" t="s">
        <v>34</v>
      </c>
      <c r="B30" s="27" t="s">
        <v>373</v>
      </c>
      <c r="C30" s="23" t="s">
        <v>374</v>
      </c>
      <c r="D30" s="85">
        <f>'[16]NC077'!$N$53</f>
        <v>35850</v>
      </c>
      <c r="E30" s="85">
        <f>'[16]NC077'!$N$54</f>
        <v>4085</v>
      </c>
      <c r="F30" s="63">
        <f t="shared" si="0"/>
        <v>39935</v>
      </c>
      <c r="G30" s="87">
        <f>'[16]NC077'!$O$53</f>
        <v>36400</v>
      </c>
      <c r="H30" s="85">
        <f>'[16]NC077'!$O$54</f>
        <v>4085</v>
      </c>
      <c r="I30" s="58">
        <f t="shared" si="1"/>
        <v>40485</v>
      </c>
      <c r="J30" s="86">
        <f>'[17]NC077'!$M$52</f>
        <v>51421</v>
      </c>
      <c r="K30" s="87">
        <f>'[17]NC077'!$M$53</f>
        <v>178132</v>
      </c>
      <c r="L30" s="52">
        <f t="shared" si="2"/>
        <v>229553</v>
      </c>
      <c r="M30" s="53">
        <f t="shared" si="8"/>
        <v>5.670075336544399</v>
      </c>
      <c r="N30" s="87"/>
      <c r="O30" s="85"/>
      <c r="P30" s="52">
        <f t="shared" si="3"/>
        <v>0</v>
      </c>
      <c r="Q30" s="53">
        <f t="shared" si="4"/>
        <v>0</v>
      </c>
      <c r="R30" s="85">
        <f>'[16]NC077'!$P$53</f>
        <v>38066</v>
      </c>
      <c r="S30" s="85">
        <f>'[16]NC077'!$P$54</f>
        <v>108</v>
      </c>
      <c r="T30" s="52">
        <f t="shared" si="6"/>
        <v>38174</v>
      </c>
      <c r="U30" s="53">
        <f t="shared" si="9"/>
        <v>0.9429171298011609</v>
      </c>
    </row>
    <row r="31" spans="1:21" ht="12.75">
      <c r="A31" s="23" t="s">
        <v>34</v>
      </c>
      <c r="B31" s="27" t="s">
        <v>375</v>
      </c>
      <c r="C31" s="23" t="s">
        <v>376</v>
      </c>
      <c r="D31" s="85">
        <f>'[16]NC078'!$N$53</f>
        <v>40064</v>
      </c>
      <c r="E31" s="85">
        <f>'[16]NC078'!$N$54</f>
        <v>8014</v>
      </c>
      <c r="F31" s="63">
        <f t="shared" si="0"/>
        <v>48078</v>
      </c>
      <c r="G31" s="87">
        <f>'[16]NC078'!$O$53</f>
        <v>40064</v>
      </c>
      <c r="H31" s="85">
        <f>'[16]NC078'!$O$54</f>
        <v>8014</v>
      </c>
      <c r="I31" s="58">
        <f t="shared" si="1"/>
        <v>48078</v>
      </c>
      <c r="J31" s="86">
        <f>'[17]NC078'!$M$52</f>
        <v>44614</v>
      </c>
      <c r="K31" s="87">
        <f>'[17]NC078'!$M$53</f>
        <v>9497</v>
      </c>
      <c r="L31" s="52">
        <f t="shared" si="2"/>
        <v>54111</v>
      </c>
      <c r="M31" s="53">
        <f t="shared" si="8"/>
        <v>1.1254835891676027</v>
      </c>
      <c r="N31" s="87"/>
      <c r="O31" s="85"/>
      <c r="P31" s="52">
        <f t="shared" si="3"/>
        <v>0</v>
      </c>
      <c r="Q31" s="53">
        <f t="shared" si="4"/>
        <v>0</v>
      </c>
      <c r="R31" s="85">
        <f>'[16]NC078'!$P$53</f>
        <v>49904</v>
      </c>
      <c r="S31" s="85">
        <f>'[16]NC078'!$P$54</f>
        <v>19906</v>
      </c>
      <c r="T31" s="52">
        <f t="shared" si="6"/>
        <v>69810</v>
      </c>
      <c r="U31" s="53">
        <f t="shared" si="9"/>
        <v>1.4520154748533634</v>
      </c>
    </row>
    <row r="32" spans="1:21" ht="12.75">
      <c r="A32" s="23" t="s">
        <v>53</v>
      </c>
      <c r="B32" s="27" t="s">
        <v>377</v>
      </c>
      <c r="C32" s="23" t="s">
        <v>378</v>
      </c>
      <c r="D32" s="85">
        <f>'[16]DC7'!$N$53</f>
        <v>75514</v>
      </c>
      <c r="E32" s="85">
        <f>'[16]DC7'!$N$54</f>
        <v>6141</v>
      </c>
      <c r="F32" s="63">
        <f t="shared" si="0"/>
        <v>81655</v>
      </c>
      <c r="G32" s="87">
        <f>'[16]DC7'!$O$53</f>
        <v>75514</v>
      </c>
      <c r="H32" s="85">
        <f>'[16]DC7'!$O$54</f>
        <v>6141</v>
      </c>
      <c r="I32" s="58">
        <f t="shared" si="1"/>
        <v>81655</v>
      </c>
      <c r="J32" s="86">
        <f>'[17]DC7'!$M$52</f>
        <v>82361</v>
      </c>
      <c r="K32" s="87">
        <f>'[17]DC7'!$M$53</f>
        <v>5019</v>
      </c>
      <c r="L32" s="52">
        <f t="shared" si="2"/>
        <v>87380</v>
      </c>
      <c r="M32" s="53">
        <f t="shared" si="8"/>
        <v>1.0701120568244442</v>
      </c>
      <c r="N32" s="87"/>
      <c r="O32" s="85"/>
      <c r="P32" s="52">
        <f t="shared" si="3"/>
        <v>0</v>
      </c>
      <c r="Q32" s="53">
        <f t="shared" si="4"/>
        <v>0</v>
      </c>
      <c r="R32" s="85">
        <f>'[16]DC7'!$P$53</f>
        <v>91921</v>
      </c>
      <c r="S32" s="85">
        <f>'[16]DC7'!$P$54</f>
        <v>5918</v>
      </c>
      <c r="T32" s="52">
        <f t="shared" si="6"/>
        <v>97839</v>
      </c>
      <c r="U32" s="53">
        <f t="shared" si="9"/>
        <v>1.198199742820403</v>
      </c>
    </row>
    <row r="33" spans="1:21" ht="16.5">
      <c r="A33" s="24"/>
      <c r="B33" s="80" t="s">
        <v>548</v>
      </c>
      <c r="C33" s="24"/>
      <c r="D33" s="54">
        <f>SUM(D24:D32)</f>
        <v>389286</v>
      </c>
      <c r="E33" s="54">
        <f>SUM(E24:E32)</f>
        <v>73109</v>
      </c>
      <c r="F33" s="98">
        <f t="shared" si="0"/>
        <v>462395</v>
      </c>
      <c r="G33" s="61">
        <f>SUM(G24:G32)</f>
        <v>391780</v>
      </c>
      <c r="H33" s="54">
        <f>SUM(H24:H32)</f>
        <v>73109</v>
      </c>
      <c r="I33" s="59">
        <f t="shared" si="1"/>
        <v>464889</v>
      </c>
      <c r="J33" s="64">
        <f>SUM(J24:J32)</f>
        <v>431969</v>
      </c>
      <c r="K33" s="61">
        <f>SUM(K24:K32)</f>
        <v>259556</v>
      </c>
      <c r="L33" s="54">
        <f t="shared" si="2"/>
        <v>691525</v>
      </c>
      <c r="M33" s="55">
        <f t="shared" si="8"/>
        <v>1.487505619621028</v>
      </c>
      <c r="N33" s="61">
        <f>SUM(N24:N32)</f>
        <v>0</v>
      </c>
      <c r="O33" s="54">
        <f>SUM(O24:O32)</f>
        <v>0</v>
      </c>
      <c r="P33" s="54">
        <f t="shared" si="3"/>
        <v>0</v>
      </c>
      <c r="Q33" s="55">
        <f t="shared" si="4"/>
        <v>0</v>
      </c>
      <c r="R33" s="54">
        <f>SUM(R24:R32)</f>
        <v>506898</v>
      </c>
      <c r="S33" s="54">
        <f>SUM(S24:S32)</f>
        <v>101102</v>
      </c>
      <c r="T33" s="54">
        <f t="shared" si="6"/>
        <v>608000</v>
      </c>
      <c r="U33" s="55">
        <f t="shared" si="9"/>
        <v>1.3078390755642746</v>
      </c>
    </row>
    <row r="34" spans="1:21" ht="16.5">
      <c r="A34" s="24"/>
      <c r="B34" s="28"/>
      <c r="C34" s="24"/>
      <c r="D34" s="54"/>
      <c r="E34" s="54"/>
      <c r="F34" s="98"/>
      <c r="G34" s="61"/>
      <c r="H34" s="54"/>
      <c r="I34" s="59"/>
      <c r="J34" s="64"/>
      <c r="K34" s="61"/>
      <c r="L34" s="54"/>
      <c r="M34" s="55"/>
      <c r="N34" s="61"/>
      <c r="O34" s="54"/>
      <c r="P34" s="54"/>
      <c r="Q34" s="55"/>
      <c r="R34" s="54"/>
      <c r="S34" s="54"/>
      <c r="T34" s="54"/>
      <c r="U34" s="55"/>
    </row>
    <row r="35" spans="1:21" ht="12.75">
      <c r="A35" s="23" t="s">
        <v>34</v>
      </c>
      <c r="B35" s="27" t="s">
        <v>379</v>
      </c>
      <c r="C35" s="23" t="s">
        <v>380</v>
      </c>
      <c r="D35" s="85">
        <f>'[16]NC081'!$N$53</f>
        <v>10635</v>
      </c>
      <c r="E35" s="85">
        <f>'[16]NC081'!$N$54</f>
        <v>3398</v>
      </c>
      <c r="F35" s="63">
        <f t="shared" si="0"/>
        <v>14033</v>
      </c>
      <c r="G35" s="87">
        <f>'[16]NC081'!$O$53</f>
        <v>10635</v>
      </c>
      <c r="H35" s="85">
        <f>'[16]NC081'!$O$54</f>
        <v>3398</v>
      </c>
      <c r="I35" s="58">
        <f t="shared" si="1"/>
        <v>14033</v>
      </c>
      <c r="J35" s="86">
        <f>'[17]NC081'!$M$52</f>
        <v>10502</v>
      </c>
      <c r="K35" s="87">
        <f>'[17]NC081'!$M$53</f>
        <v>0</v>
      </c>
      <c r="L35" s="52">
        <f t="shared" si="2"/>
        <v>10502</v>
      </c>
      <c r="M35" s="53">
        <f aca="true" t="shared" si="10" ref="M35:M42">IF($I35=0,0,$L35/$I35)</f>
        <v>0.7483788213496758</v>
      </c>
      <c r="N35" s="87"/>
      <c r="O35" s="85"/>
      <c r="P35" s="52">
        <f t="shared" si="3"/>
        <v>0</v>
      </c>
      <c r="Q35" s="53">
        <f t="shared" si="4"/>
        <v>0</v>
      </c>
      <c r="R35" s="85">
        <f>'[16]NC081'!$P$53</f>
        <v>13612</v>
      </c>
      <c r="S35" s="85">
        <f>'[16]NC081'!$P$54</f>
        <v>4684</v>
      </c>
      <c r="T35" s="52">
        <f t="shared" si="6"/>
        <v>18296</v>
      </c>
      <c r="U35" s="53">
        <f aca="true" t="shared" si="11" ref="U35:U42">IF($I35=0,0,$T35/$I35)</f>
        <v>1.3037839378607567</v>
      </c>
    </row>
    <row r="36" spans="1:21" ht="12.75">
      <c r="A36" s="23" t="s">
        <v>34</v>
      </c>
      <c r="B36" s="27" t="s">
        <v>381</v>
      </c>
      <c r="C36" s="23" t="s">
        <v>382</v>
      </c>
      <c r="D36" s="85">
        <f>'[16]NC082'!$N$53</f>
        <v>71310</v>
      </c>
      <c r="E36" s="85">
        <f>'[16]NC082'!$N$54</f>
        <v>20841</v>
      </c>
      <c r="F36" s="63">
        <f t="shared" si="0"/>
        <v>92151</v>
      </c>
      <c r="G36" s="87">
        <f>'[16]NC082'!$O$53</f>
        <v>71310</v>
      </c>
      <c r="H36" s="85">
        <f>'[16]NC082'!$O$54</f>
        <v>20841</v>
      </c>
      <c r="I36" s="58">
        <f t="shared" si="1"/>
        <v>92151</v>
      </c>
      <c r="J36" s="86">
        <f>'[17]NC082'!$M$52</f>
        <v>76651</v>
      </c>
      <c r="K36" s="87">
        <f>'[17]NC082'!$M$53</f>
        <v>13865</v>
      </c>
      <c r="L36" s="52">
        <f t="shared" si="2"/>
        <v>90516</v>
      </c>
      <c r="M36" s="53">
        <f t="shared" si="10"/>
        <v>0.982257381905785</v>
      </c>
      <c r="N36" s="87"/>
      <c r="O36" s="85"/>
      <c r="P36" s="52">
        <f t="shared" si="3"/>
        <v>0</v>
      </c>
      <c r="Q36" s="53">
        <f t="shared" si="4"/>
        <v>0</v>
      </c>
      <c r="R36" s="85">
        <f>'[16]NC082'!$P$53</f>
        <v>89382</v>
      </c>
      <c r="S36" s="85">
        <f>'[16]NC082'!$P$54</f>
        <v>12477</v>
      </c>
      <c r="T36" s="52">
        <f t="shared" si="6"/>
        <v>101859</v>
      </c>
      <c r="U36" s="53">
        <f t="shared" si="11"/>
        <v>1.105348829638311</v>
      </c>
    </row>
    <row r="37" spans="1:21" ht="12.75">
      <c r="A37" s="23" t="s">
        <v>34</v>
      </c>
      <c r="B37" s="27" t="s">
        <v>383</v>
      </c>
      <c r="C37" s="23" t="s">
        <v>384</v>
      </c>
      <c r="D37" s="85">
        <f>'[16]NC083'!$N$53</f>
        <v>220064</v>
      </c>
      <c r="E37" s="85">
        <f>'[16]NC083'!$N$54</f>
        <v>76948</v>
      </c>
      <c r="F37" s="63">
        <f t="shared" si="0"/>
        <v>297012</v>
      </c>
      <c r="G37" s="87">
        <f>'[16]NC083'!$O$53</f>
        <v>220064</v>
      </c>
      <c r="H37" s="85">
        <f>'[16]NC083'!$O$54</f>
        <v>76948</v>
      </c>
      <c r="I37" s="58">
        <f t="shared" si="1"/>
        <v>297012</v>
      </c>
      <c r="J37" s="86">
        <f>'[17]NC083'!$M$52</f>
        <v>218733</v>
      </c>
      <c r="K37" s="87">
        <f>'[17]NC083'!$M$53</f>
        <v>23653</v>
      </c>
      <c r="L37" s="52">
        <f t="shared" si="2"/>
        <v>242386</v>
      </c>
      <c r="M37" s="53">
        <f t="shared" si="10"/>
        <v>0.816081505124372</v>
      </c>
      <c r="N37" s="87"/>
      <c r="O37" s="85"/>
      <c r="P37" s="52">
        <f t="shared" si="3"/>
        <v>0</v>
      </c>
      <c r="Q37" s="53">
        <f t="shared" si="4"/>
        <v>0</v>
      </c>
      <c r="R37" s="85">
        <f>'[16]NC083'!$P$53</f>
        <v>237328</v>
      </c>
      <c r="S37" s="85">
        <f>'[16]NC083'!$P$54</f>
        <v>26505</v>
      </c>
      <c r="T37" s="52">
        <f t="shared" si="6"/>
        <v>263833</v>
      </c>
      <c r="U37" s="53">
        <f t="shared" si="11"/>
        <v>0.8882907087929107</v>
      </c>
    </row>
    <row r="38" spans="1:21" ht="12.75">
      <c r="A38" s="23" t="s">
        <v>34</v>
      </c>
      <c r="B38" s="27" t="s">
        <v>385</v>
      </c>
      <c r="C38" s="23" t="s">
        <v>386</v>
      </c>
      <c r="D38" s="85">
        <f>'[16]NC084'!$N$53</f>
        <v>14877</v>
      </c>
      <c r="E38" s="85">
        <f>'[16]NC084'!$N$54</f>
        <v>6738</v>
      </c>
      <c r="F38" s="63">
        <f t="shared" si="0"/>
        <v>21615</v>
      </c>
      <c r="G38" s="87">
        <f>'[16]NC084'!$O$53</f>
        <v>14877</v>
      </c>
      <c r="H38" s="85">
        <f>'[16]NC084'!$O$54</f>
        <v>6738</v>
      </c>
      <c r="I38" s="58">
        <f t="shared" si="1"/>
        <v>21615</v>
      </c>
      <c r="J38" s="86">
        <f>'[17]NC084'!$M$52</f>
        <v>4299</v>
      </c>
      <c r="K38" s="87">
        <f>'[17]NC084'!$M$53</f>
        <v>1523</v>
      </c>
      <c r="L38" s="52">
        <f t="shared" si="2"/>
        <v>5822</v>
      </c>
      <c r="M38" s="53">
        <f t="shared" si="10"/>
        <v>0.2693499884339579</v>
      </c>
      <c r="N38" s="87"/>
      <c r="O38" s="85"/>
      <c r="P38" s="52">
        <f t="shared" si="3"/>
        <v>0</v>
      </c>
      <c r="Q38" s="53">
        <f t="shared" si="4"/>
        <v>0</v>
      </c>
      <c r="R38" s="85">
        <f>'[16]NC084'!$P$53</f>
        <v>12094</v>
      </c>
      <c r="S38" s="85">
        <f>'[16]NC084'!$P$54</f>
        <v>2552</v>
      </c>
      <c r="T38" s="52">
        <f t="shared" si="6"/>
        <v>14646</v>
      </c>
      <c r="U38" s="53">
        <f t="shared" si="11"/>
        <v>0.6775850104094379</v>
      </c>
    </row>
    <row r="39" spans="1:21" ht="12.75">
      <c r="A39" s="23" t="s">
        <v>34</v>
      </c>
      <c r="B39" s="27" t="s">
        <v>387</v>
      </c>
      <c r="C39" s="23" t="s">
        <v>388</v>
      </c>
      <c r="D39" s="85">
        <f>'[16]NC085'!$N$53</f>
        <v>59792</v>
      </c>
      <c r="E39" s="85">
        <f>'[16]NC085'!$N$54</f>
        <v>17445</v>
      </c>
      <c r="F39" s="63">
        <f t="shared" si="0"/>
        <v>77237</v>
      </c>
      <c r="G39" s="87">
        <f>'[16]NC085'!$O$53</f>
        <v>51422</v>
      </c>
      <c r="H39" s="85">
        <f>'[16]NC085'!$O$54</f>
        <v>18485</v>
      </c>
      <c r="I39" s="58">
        <f t="shared" si="1"/>
        <v>69907</v>
      </c>
      <c r="J39" s="86">
        <f>'[17]NC085'!$M$52</f>
        <v>73888</v>
      </c>
      <c r="K39" s="87">
        <f>'[17]NC085'!$M$53</f>
        <v>22996</v>
      </c>
      <c r="L39" s="52">
        <f t="shared" si="2"/>
        <v>96884</v>
      </c>
      <c r="M39" s="53">
        <f t="shared" si="10"/>
        <v>1.3858984078847612</v>
      </c>
      <c r="N39" s="87"/>
      <c r="O39" s="85"/>
      <c r="P39" s="52">
        <f t="shared" si="3"/>
        <v>0</v>
      </c>
      <c r="Q39" s="53">
        <f t="shared" si="4"/>
        <v>0</v>
      </c>
      <c r="R39" s="85">
        <f>'[16]NC085'!$P$53</f>
        <v>80286</v>
      </c>
      <c r="S39" s="85">
        <f>'[16]NC085'!$P$54</f>
        <v>21910</v>
      </c>
      <c r="T39" s="52">
        <f t="shared" si="6"/>
        <v>102196</v>
      </c>
      <c r="U39" s="53">
        <f t="shared" si="11"/>
        <v>1.461885075886535</v>
      </c>
    </row>
    <row r="40" spans="1:21" ht="12.75">
      <c r="A40" s="23" t="s">
        <v>34</v>
      </c>
      <c r="B40" s="27" t="s">
        <v>389</v>
      </c>
      <c r="C40" s="23" t="s">
        <v>390</v>
      </c>
      <c r="D40" s="85">
        <f>'[16]NC086'!$N$53</f>
        <v>26744</v>
      </c>
      <c r="E40" s="85">
        <f>'[16]NC086'!$N$54</f>
        <v>14001</v>
      </c>
      <c r="F40" s="63">
        <f t="shared" si="0"/>
        <v>40745</v>
      </c>
      <c r="G40" s="87">
        <f>'[16]NC086'!$O$53</f>
        <v>26744</v>
      </c>
      <c r="H40" s="85">
        <f>'[16]NC086'!$O$54</f>
        <v>14001</v>
      </c>
      <c r="I40" s="58">
        <f t="shared" si="1"/>
        <v>40745</v>
      </c>
      <c r="J40" s="86">
        <f>'[17]NC086'!$M$52</f>
        <v>27899</v>
      </c>
      <c r="K40" s="87">
        <f>'[17]NC086'!$M$53</f>
        <v>12714</v>
      </c>
      <c r="L40" s="52">
        <f t="shared" si="2"/>
        <v>40613</v>
      </c>
      <c r="M40" s="53">
        <f t="shared" si="10"/>
        <v>0.996760338691864</v>
      </c>
      <c r="N40" s="87"/>
      <c r="O40" s="85"/>
      <c r="P40" s="52">
        <f t="shared" si="3"/>
        <v>0</v>
      </c>
      <c r="Q40" s="53">
        <f t="shared" si="4"/>
        <v>0</v>
      </c>
      <c r="R40" s="85">
        <f>'[16]NC086'!$P$53</f>
        <v>24129</v>
      </c>
      <c r="S40" s="85">
        <f>'[16]NC086'!$P$54</f>
        <v>5368</v>
      </c>
      <c r="T40" s="52">
        <f t="shared" si="6"/>
        <v>29497</v>
      </c>
      <c r="U40" s="53">
        <f t="shared" si="11"/>
        <v>0.7239415879248987</v>
      </c>
    </row>
    <row r="41" spans="1:21" ht="12.75">
      <c r="A41" s="23" t="s">
        <v>53</v>
      </c>
      <c r="B41" s="27" t="s">
        <v>391</v>
      </c>
      <c r="C41" s="23" t="s">
        <v>392</v>
      </c>
      <c r="D41" s="85">
        <f>'[16]DC8'!$N$53</f>
        <v>55538</v>
      </c>
      <c r="E41" s="85">
        <f>'[16]DC8'!$N$54</f>
        <v>8736</v>
      </c>
      <c r="F41" s="63">
        <f t="shared" si="0"/>
        <v>64274</v>
      </c>
      <c r="G41" s="87">
        <f>'[16]DC8'!$O$53</f>
        <v>55538</v>
      </c>
      <c r="H41" s="85">
        <f>'[16]DC8'!$O$54</f>
        <v>8736</v>
      </c>
      <c r="I41" s="58">
        <f t="shared" si="1"/>
        <v>64274</v>
      </c>
      <c r="J41" s="86">
        <f>'[17]DC8'!$M$52</f>
        <v>42866</v>
      </c>
      <c r="K41" s="87">
        <f>'[17]DC8'!$M$53</f>
        <v>2619</v>
      </c>
      <c r="L41" s="52">
        <f t="shared" si="2"/>
        <v>45485</v>
      </c>
      <c r="M41" s="53">
        <f t="shared" si="10"/>
        <v>0.7076733982636836</v>
      </c>
      <c r="N41" s="87"/>
      <c r="O41" s="85"/>
      <c r="P41" s="52">
        <f t="shared" si="3"/>
        <v>0</v>
      </c>
      <c r="Q41" s="53">
        <f t="shared" si="4"/>
        <v>0</v>
      </c>
      <c r="R41" s="85">
        <f>'[16]DC8'!$P$53</f>
        <v>36852</v>
      </c>
      <c r="S41" s="85">
        <f>'[16]DC8'!$P$54</f>
        <v>5015</v>
      </c>
      <c r="T41" s="52">
        <f t="shared" si="6"/>
        <v>41867</v>
      </c>
      <c r="U41" s="53">
        <f t="shared" si="11"/>
        <v>0.6513831409279024</v>
      </c>
    </row>
    <row r="42" spans="1:21" ht="16.5">
      <c r="A42" s="24"/>
      <c r="B42" s="80" t="s">
        <v>549</v>
      </c>
      <c r="C42" s="24"/>
      <c r="D42" s="54">
        <f>SUM(D35:D41)</f>
        <v>458960</v>
      </c>
      <c r="E42" s="54">
        <f>SUM(E35:E41)</f>
        <v>148107</v>
      </c>
      <c r="F42" s="98">
        <f t="shared" si="0"/>
        <v>607067</v>
      </c>
      <c r="G42" s="61">
        <f>SUM(G35:G41)</f>
        <v>450590</v>
      </c>
      <c r="H42" s="54">
        <f>SUM(H35:H41)</f>
        <v>149147</v>
      </c>
      <c r="I42" s="59">
        <f t="shared" si="1"/>
        <v>599737</v>
      </c>
      <c r="J42" s="64">
        <f>SUM(J35:J41)</f>
        <v>454838</v>
      </c>
      <c r="K42" s="61">
        <f>SUM(K35:K41)</f>
        <v>77370</v>
      </c>
      <c r="L42" s="54">
        <f t="shared" si="2"/>
        <v>532208</v>
      </c>
      <c r="M42" s="55">
        <f t="shared" si="10"/>
        <v>0.8874023113464735</v>
      </c>
      <c r="N42" s="61">
        <f>SUM(N35:N41)</f>
        <v>0</v>
      </c>
      <c r="O42" s="54">
        <f>SUM(O35:O41)</f>
        <v>0</v>
      </c>
      <c r="P42" s="54">
        <f t="shared" si="3"/>
        <v>0</v>
      </c>
      <c r="Q42" s="55">
        <f t="shared" si="4"/>
        <v>0</v>
      </c>
      <c r="R42" s="54">
        <f>SUM(R35:R41)</f>
        <v>493683</v>
      </c>
      <c r="S42" s="54">
        <f>SUM(S35:S41)</f>
        <v>78511</v>
      </c>
      <c r="T42" s="54">
        <f t="shared" si="6"/>
        <v>572194</v>
      </c>
      <c r="U42" s="55">
        <f t="shared" si="11"/>
        <v>0.9540748694844573</v>
      </c>
    </row>
    <row r="43" spans="1:21" ht="16.5">
      <c r="A43" s="24"/>
      <c r="B43" s="28"/>
      <c r="C43" s="24"/>
      <c r="D43" s="54"/>
      <c r="E43" s="54"/>
      <c r="F43" s="98"/>
      <c r="G43" s="61"/>
      <c r="H43" s="54"/>
      <c r="I43" s="59"/>
      <c r="J43" s="64"/>
      <c r="K43" s="61"/>
      <c r="L43" s="54"/>
      <c r="M43" s="55"/>
      <c r="N43" s="61"/>
      <c r="O43" s="54"/>
      <c r="P43" s="54"/>
      <c r="Q43" s="55"/>
      <c r="R43" s="54"/>
      <c r="S43" s="54"/>
      <c r="T43" s="54"/>
      <c r="U43" s="55"/>
    </row>
    <row r="44" spans="1:21" ht="12.75">
      <c r="A44" s="23" t="s">
        <v>34</v>
      </c>
      <c r="B44" s="27" t="s">
        <v>393</v>
      </c>
      <c r="C44" s="23" t="s">
        <v>394</v>
      </c>
      <c r="D44" s="85">
        <f>'[16]NC091'!$N$53</f>
        <v>665076</v>
      </c>
      <c r="E44" s="85">
        <f>'[16]NC091'!$N$54</f>
        <v>125707</v>
      </c>
      <c r="F44" s="63">
        <f t="shared" si="0"/>
        <v>790783</v>
      </c>
      <c r="G44" s="87">
        <f>'[16]NC091'!$O$53</f>
        <v>665076</v>
      </c>
      <c r="H44" s="85">
        <f>'[16]NC091'!$O$54</f>
        <v>125707</v>
      </c>
      <c r="I44" s="58">
        <f t="shared" si="1"/>
        <v>790783</v>
      </c>
      <c r="J44" s="86">
        <f>'[17]NC091'!$M$52</f>
        <v>585641</v>
      </c>
      <c r="K44" s="87">
        <f>'[17]NC091'!$M$53</f>
        <v>81318</v>
      </c>
      <c r="L44" s="52">
        <f t="shared" si="2"/>
        <v>666959</v>
      </c>
      <c r="M44" s="53">
        <f aca="true" t="shared" si="12" ref="M44:M49">IF($I44=0,0,$L44/$I44)</f>
        <v>0.8434159560840332</v>
      </c>
      <c r="N44" s="87"/>
      <c r="O44" s="85"/>
      <c r="P44" s="52">
        <f t="shared" si="3"/>
        <v>0</v>
      </c>
      <c r="Q44" s="53">
        <f t="shared" si="4"/>
        <v>0</v>
      </c>
      <c r="R44" s="85">
        <f>'[16]NC091'!$P$53</f>
        <v>721811</v>
      </c>
      <c r="S44" s="85">
        <f>'[16]NC091'!$P$54</f>
        <v>153384</v>
      </c>
      <c r="T44" s="52">
        <f t="shared" si="6"/>
        <v>875195</v>
      </c>
      <c r="U44" s="53">
        <f aca="true" t="shared" si="13" ref="U44:U49">IF($I44=0,0,$T44/$I44)</f>
        <v>1.1067448339177752</v>
      </c>
    </row>
    <row r="45" spans="1:21" ht="12.75">
      <c r="A45" s="23" t="s">
        <v>34</v>
      </c>
      <c r="B45" s="27" t="s">
        <v>395</v>
      </c>
      <c r="C45" s="23" t="s">
        <v>396</v>
      </c>
      <c r="D45" s="85">
        <f>'[16]NC092'!$N$53</f>
        <v>51304</v>
      </c>
      <c r="E45" s="85">
        <f>'[16]NC092'!$N$54</f>
        <v>10265</v>
      </c>
      <c r="F45" s="63">
        <f t="shared" si="0"/>
        <v>61569</v>
      </c>
      <c r="G45" s="87">
        <f>'[16]NC092'!$O$53</f>
        <v>51304</v>
      </c>
      <c r="H45" s="85">
        <f>'[16]NC092'!$O$54</f>
        <v>10265</v>
      </c>
      <c r="I45" s="58">
        <f t="shared" si="1"/>
        <v>61569</v>
      </c>
      <c r="J45" s="86">
        <f>'[17]NC092'!$M$52</f>
        <v>24856</v>
      </c>
      <c r="K45" s="87">
        <f>'[17]NC092'!$M$53</f>
        <v>4873</v>
      </c>
      <c r="L45" s="52">
        <f t="shared" si="2"/>
        <v>29729</v>
      </c>
      <c r="M45" s="53">
        <f t="shared" si="12"/>
        <v>0.4828566323961734</v>
      </c>
      <c r="N45" s="87"/>
      <c r="O45" s="85"/>
      <c r="P45" s="52">
        <f t="shared" si="3"/>
        <v>0</v>
      </c>
      <c r="Q45" s="53">
        <f t="shared" si="4"/>
        <v>0</v>
      </c>
      <c r="R45" s="85">
        <f>'[16]NC092'!$P$53</f>
        <v>47447</v>
      </c>
      <c r="S45" s="85">
        <f>'[16]NC092'!$P$54</f>
        <v>15016</v>
      </c>
      <c r="T45" s="52">
        <f t="shared" si="6"/>
        <v>62463</v>
      </c>
      <c r="U45" s="53">
        <f t="shared" si="13"/>
        <v>1.0145202943039517</v>
      </c>
    </row>
    <row r="46" spans="1:21" ht="12.75">
      <c r="A46" s="23" t="s">
        <v>34</v>
      </c>
      <c r="B46" s="27" t="s">
        <v>397</v>
      </c>
      <c r="C46" s="23" t="s">
        <v>398</v>
      </c>
      <c r="D46" s="85">
        <f>'[16]NC093'!$N$53</f>
        <v>38488</v>
      </c>
      <c r="E46" s="85">
        <f>'[16]NC093'!$N$54</f>
        <v>13832</v>
      </c>
      <c r="F46" s="63">
        <f t="shared" si="0"/>
        <v>52320</v>
      </c>
      <c r="G46" s="87">
        <f>'[16]NC093'!$O$53</f>
        <v>38488</v>
      </c>
      <c r="H46" s="85">
        <f>'[16]NC093'!$O$54</f>
        <v>13832</v>
      </c>
      <c r="I46" s="58">
        <f t="shared" si="1"/>
        <v>52320</v>
      </c>
      <c r="J46" s="86">
        <f>'[17]NC093'!$M$52</f>
        <v>28219</v>
      </c>
      <c r="K46" s="87">
        <f>'[17]NC093'!$M$53</f>
        <v>15781</v>
      </c>
      <c r="L46" s="52">
        <f t="shared" si="2"/>
        <v>44000</v>
      </c>
      <c r="M46" s="53">
        <f t="shared" si="12"/>
        <v>0.8409785932721713</v>
      </c>
      <c r="N46" s="87"/>
      <c r="O46" s="85"/>
      <c r="P46" s="52">
        <f t="shared" si="3"/>
        <v>0</v>
      </c>
      <c r="Q46" s="53">
        <f t="shared" si="4"/>
        <v>0</v>
      </c>
      <c r="R46" s="85">
        <f>'[16]NC093'!$P$53</f>
        <v>31962</v>
      </c>
      <c r="S46" s="85">
        <f>'[16]NC093'!$P$54</f>
        <v>13382</v>
      </c>
      <c r="T46" s="52">
        <f t="shared" si="6"/>
        <v>45344</v>
      </c>
      <c r="U46" s="53">
        <f t="shared" si="13"/>
        <v>0.8666666666666667</v>
      </c>
    </row>
    <row r="47" spans="1:21" ht="12.75">
      <c r="A47" s="23" t="s">
        <v>34</v>
      </c>
      <c r="B47" s="27" t="s">
        <v>399</v>
      </c>
      <c r="C47" s="23" t="s">
        <v>400</v>
      </c>
      <c r="D47" s="85">
        <f>'[16]NC094'!$N$53</f>
        <v>61137</v>
      </c>
      <c r="E47" s="85">
        <f>'[16]NC094'!$N$54</f>
        <v>15462</v>
      </c>
      <c r="F47" s="63">
        <f t="shared" si="0"/>
        <v>76599</v>
      </c>
      <c r="G47" s="87">
        <f>'[16]NC094'!$O$53</f>
        <v>61137</v>
      </c>
      <c r="H47" s="85">
        <f>'[16]NC094'!$O$54</f>
        <v>15462</v>
      </c>
      <c r="I47" s="58">
        <f t="shared" si="1"/>
        <v>76599</v>
      </c>
      <c r="J47" s="86">
        <f>'[17]NC094'!$M$52</f>
        <v>12380</v>
      </c>
      <c r="K47" s="87">
        <f>'[17]NC094'!$M$53</f>
        <v>5391</v>
      </c>
      <c r="L47" s="52">
        <f t="shared" si="2"/>
        <v>17771</v>
      </c>
      <c r="M47" s="53">
        <f t="shared" si="12"/>
        <v>0.23200041776002298</v>
      </c>
      <c r="N47" s="87"/>
      <c r="O47" s="85"/>
      <c r="P47" s="52">
        <f t="shared" si="3"/>
        <v>0</v>
      </c>
      <c r="Q47" s="53">
        <f t="shared" si="4"/>
        <v>0</v>
      </c>
      <c r="R47" s="85">
        <f>'[16]NC094'!$P$53</f>
        <v>96123</v>
      </c>
      <c r="S47" s="85">
        <f>'[16]NC094'!$P$54</f>
        <v>20566</v>
      </c>
      <c r="T47" s="52">
        <f t="shared" si="6"/>
        <v>116689</v>
      </c>
      <c r="U47" s="53">
        <f t="shared" si="13"/>
        <v>1.523374978785624</v>
      </c>
    </row>
    <row r="48" spans="1:21" ht="12.75">
      <c r="A48" s="23" t="s">
        <v>53</v>
      </c>
      <c r="B48" s="27" t="s">
        <v>401</v>
      </c>
      <c r="C48" s="23" t="s">
        <v>402</v>
      </c>
      <c r="D48" s="85">
        <f>'[16]DC9'!$N$53</f>
        <v>62110</v>
      </c>
      <c r="E48" s="85">
        <f>'[16]DC9'!$N$54</f>
        <v>57217</v>
      </c>
      <c r="F48" s="63">
        <f t="shared" si="0"/>
        <v>119327</v>
      </c>
      <c r="G48" s="87">
        <f>'[16]DC9'!$O$53</f>
        <v>61086</v>
      </c>
      <c r="H48" s="85">
        <f>'[16]DC9'!$O$54</f>
        <v>29289</v>
      </c>
      <c r="I48" s="58">
        <f t="shared" si="1"/>
        <v>90375</v>
      </c>
      <c r="J48" s="86">
        <f>'[17]DC9'!$M$52</f>
        <v>76344</v>
      </c>
      <c r="K48" s="87">
        <f>'[17]DC9'!$M$53</f>
        <v>23118</v>
      </c>
      <c r="L48" s="52">
        <f t="shared" si="2"/>
        <v>99462</v>
      </c>
      <c r="M48" s="53">
        <f t="shared" si="12"/>
        <v>1.1005477178423237</v>
      </c>
      <c r="N48" s="87"/>
      <c r="O48" s="85"/>
      <c r="P48" s="52">
        <f t="shared" si="3"/>
        <v>0</v>
      </c>
      <c r="Q48" s="53">
        <f t="shared" si="4"/>
        <v>0</v>
      </c>
      <c r="R48" s="85">
        <f>'[16]DC9'!$P$53</f>
        <v>79779</v>
      </c>
      <c r="S48" s="85">
        <f>'[16]DC9'!$P$54</f>
        <v>23123</v>
      </c>
      <c r="T48" s="52">
        <f t="shared" si="6"/>
        <v>102902</v>
      </c>
      <c r="U48" s="53">
        <f t="shared" si="13"/>
        <v>1.1386113416320884</v>
      </c>
    </row>
    <row r="49" spans="1:21" ht="16.5">
      <c r="A49" s="24"/>
      <c r="B49" s="80" t="s">
        <v>550</v>
      </c>
      <c r="C49" s="24"/>
      <c r="D49" s="54">
        <f>SUM(D44:D48)</f>
        <v>878115</v>
      </c>
      <c r="E49" s="54">
        <f>SUM(E44:E48)</f>
        <v>222483</v>
      </c>
      <c r="F49" s="98">
        <f t="shared" si="0"/>
        <v>1100598</v>
      </c>
      <c r="G49" s="61">
        <f>SUM(G44:G48)</f>
        <v>877091</v>
      </c>
      <c r="H49" s="54">
        <f>SUM(H44:H48)</f>
        <v>194555</v>
      </c>
      <c r="I49" s="59">
        <f t="shared" si="1"/>
        <v>1071646</v>
      </c>
      <c r="J49" s="64">
        <f>SUM(J44:J48)</f>
        <v>727440</v>
      </c>
      <c r="K49" s="61">
        <f>SUM(K44:K48)</f>
        <v>130481</v>
      </c>
      <c r="L49" s="54">
        <f t="shared" si="2"/>
        <v>857921</v>
      </c>
      <c r="M49" s="55">
        <f t="shared" si="12"/>
        <v>0.8005638055850532</v>
      </c>
      <c r="N49" s="61">
        <f>SUM(N44:N48)</f>
        <v>0</v>
      </c>
      <c r="O49" s="54">
        <f>SUM(O44:O48)</f>
        <v>0</v>
      </c>
      <c r="P49" s="54">
        <f>$N49+$O49</f>
        <v>0</v>
      </c>
      <c r="Q49" s="55">
        <f>IF($P49=0,0,$P49/$I49)</f>
        <v>0</v>
      </c>
      <c r="R49" s="54">
        <f>SUM(R44:R48)</f>
        <v>977122</v>
      </c>
      <c r="S49" s="54">
        <f>SUM(S44:S48)</f>
        <v>225471</v>
      </c>
      <c r="T49" s="54">
        <f t="shared" si="6"/>
        <v>1202593</v>
      </c>
      <c r="U49" s="55">
        <f t="shared" si="13"/>
        <v>1.1221924030883332</v>
      </c>
    </row>
    <row r="50" spans="1:21" ht="16.5">
      <c r="A50" s="24"/>
      <c r="B50" s="28"/>
      <c r="C50" s="24"/>
      <c r="D50" s="54"/>
      <c r="E50" s="54"/>
      <c r="F50" s="98"/>
      <c r="G50" s="61"/>
      <c r="H50" s="54"/>
      <c r="I50" s="59"/>
      <c r="J50" s="64"/>
      <c r="K50" s="61"/>
      <c r="L50" s="54"/>
      <c r="M50" s="55"/>
      <c r="N50" s="61"/>
      <c r="O50" s="54"/>
      <c r="P50" s="54"/>
      <c r="Q50" s="55"/>
      <c r="R50" s="54"/>
      <c r="S50" s="54"/>
      <c r="T50" s="54"/>
      <c r="U50" s="55"/>
    </row>
    <row r="51" spans="1:21" ht="16.5">
      <c r="A51" s="24"/>
      <c r="B51" s="81" t="s">
        <v>551</v>
      </c>
      <c r="C51" s="24"/>
      <c r="D51" s="92">
        <f>SUM(D9:D12,D15:D21,D24:D32,D35:D41,D44:D48)</f>
        <v>2388146</v>
      </c>
      <c r="E51" s="92">
        <f>SUM(E9:E12,E15:E21,E24:E32,E35:E41,E44:E48)</f>
        <v>679308</v>
      </c>
      <c r="F51" s="95">
        <f t="shared" si="0"/>
        <v>3067454</v>
      </c>
      <c r="G51" s="96">
        <f>SUM(G9:G12,G15:G21,G24:G32,G35:G41,G44:G48)</f>
        <v>2306264</v>
      </c>
      <c r="H51" s="92">
        <f>SUM(H9:H12,H15:H21,H24:H32,H35:H41,H44:H48)</f>
        <v>569886</v>
      </c>
      <c r="I51" s="93">
        <f t="shared" si="1"/>
        <v>2876150</v>
      </c>
      <c r="J51" s="94">
        <f>SUM(J9:J12,J15:J21,J24:J32,J35:J41,J44:J48)</f>
        <v>2113245</v>
      </c>
      <c r="K51" s="92">
        <f>SUM(K9:K12,K15:K21,K24:K32,K35:K41,K44:K48)</f>
        <v>618288</v>
      </c>
      <c r="L51" s="92">
        <f t="shared" si="2"/>
        <v>2731533</v>
      </c>
      <c r="M51" s="55">
        <f>IF($I51=0,0,$L51/$I51)</f>
        <v>0.9497185473636632</v>
      </c>
      <c r="N51" s="61">
        <f>SUM(N9:N12,N15:N21,N24:N32,N35:N41,N44:N48)</f>
        <v>0</v>
      </c>
      <c r="O51" s="54">
        <f>SUM(O9:O12,O15:O21,O24:O32,O35:O41,O44:O48)</f>
        <v>0</v>
      </c>
      <c r="P51" s="54">
        <f t="shared" si="3"/>
        <v>0</v>
      </c>
      <c r="Q51" s="55">
        <f t="shared" si="4"/>
        <v>0</v>
      </c>
      <c r="R51" s="54">
        <f>SUM(R9:R12,R15:R21,R24:R32,R35:R41,R44:R48)</f>
        <v>2663420</v>
      </c>
      <c r="S51" s="54">
        <f>SUM(S9:S12,S15:S21,S24:S32,S35:S41,S44:S48)</f>
        <v>521896</v>
      </c>
      <c r="T51" s="54">
        <f t="shared" si="6"/>
        <v>3185316</v>
      </c>
      <c r="U51" s="55">
        <f>IF($I51=0,0,$T51/$I51)</f>
        <v>1.1074930027988805</v>
      </c>
    </row>
    <row r="52" spans="1:21" ht="12.75">
      <c r="A52" s="26"/>
      <c r="B52" s="30"/>
      <c r="C52" s="26"/>
      <c r="D52" s="52"/>
      <c r="E52" s="52"/>
      <c r="F52" s="58"/>
      <c r="G52" s="62"/>
      <c r="H52" s="52"/>
      <c r="I52" s="58"/>
      <c r="J52" s="62"/>
      <c r="K52" s="52"/>
      <c r="L52" s="52"/>
      <c r="M52" s="10"/>
      <c r="N52" s="60"/>
      <c r="O52" s="52"/>
      <c r="P52" s="52"/>
      <c r="Q52" s="10"/>
      <c r="R52" s="52"/>
      <c r="S52" s="52"/>
      <c r="T52" s="52"/>
      <c r="U52" s="53"/>
    </row>
    <row r="53" spans="1:21" ht="12.75">
      <c r="A53" s="31"/>
      <c r="B53" s="105" t="s">
        <v>572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32"/>
      <c r="B54" s="123" t="s">
        <v>569</v>
      </c>
      <c r="C54" s="32"/>
      <c r="D54" s="16"/>
      <c r="E54" s="16"/>
      <c r="F54" s="16"/>
      <c r="G54" s="16"/>
      <c r="H54" s="16"/>
      <c r="I54" s="16"/>
      <c r="J54" s="110">
        <f>J51-'[1]NC'!Z46</f>
        <v>-3</v>
      </c>
      <c r="K54" s="110">
        <f>K51-'[1]NC'!AA46</f>
        <v>0</v>
      </c>
      <c r="L54" s="110">
        <f>L51-'[1]NC'!AB46</f>
        <v>-3</v>
      </c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7:14" ht="12.75">
      <c r="G90" s="16"/>
      <c r="H90" s="16"/>
      <c r="I90" s="16"/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  <row r="92" spans="10:14" ht="12.75"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  <row r="95" spans="10:14" ht="12.75">
      <c r="J95" s="16"/>
      <c r="K95" s="16"/>
      <c r="L95" s="16"/>
      <c r="M95" s="16"/>
      <c r="N95" s="16"/>
    </row>
    <row r="96" spans="10:14" ht="12.75">
      <c r="J96" s="16"/>
      <c r="K96" s="16"/>
      <c r="L96" s="16"/>
      <c r="M96" s="16"/>
      <c r="N96" s="16"/>
    </row>
    <row r="97" spans="10:14" ht="12.75">
      <c r="J97" s="16"/>
      <c r="K97" s="16"/>
      <c r="L97" s="16"/>
      <c r="M97" s="16"/>
      <c r="N97" s="16"/>
    </row>
    <row r="98" spans="10:14" ht="12.75">
      <c r="J98" s="16"/>
      <c r="K98" s="16"/>
      <c r="L98" s="16"/>
      <c r="M98" s="16"/>
      <c r="N98" s="16"/>
    </row>
    <row r="99" spans="10:14" ht="12.75">
      <c r="J99" s="16"/>
      <c r="K99" s="16"/>
      <c r="L99" s="16"/>
      <c r="M99" s="16"/>
      <c r="N99" s="16"/>
    </row>
    <row r="100" spans="10:14" ht="12.75">
      <c r="J100" s="16"/>
      <c r="K100" s="16"/>
      <c r="L100" s="16"/>
      <c r="M100" s="16"/>
      <c r="N100" s="16"/>
    </row>
    <row r="101" spans="10:14" ht="12.75">
      <c r="J101" s="16"/>
      <c r="K101" s="16"/>
      <c r="L101" s="16"/>
      <c r="M101" s="16"/>
      <c r="N101" s="16"/>
    </row>
    <row r="102" spans="10:14" ht="12.75">
      <c r="J102" s="16"/>
      <c r="K102" s="16"/>
      <c r="L102" s="16"/>
      <c r="M102" s="16"/>
      <c r="N102" s="16"/>
    </row>
    <row r="103" spans="10:14" ht="12.75">
      <c r="J103" s="16"/>
      <c r="K103" s="16"/>
      <c r="L103" s="16"/>
      <c r="M103" s="16"/>
      <c r="N103" s="16"/>
    </row>
    <row r="104" spans="10:14" ht="12.75">
      <c r="J104" s="16"/>
      <c r="K104" s="16"/>
      <c r="L104" s="16"/>
      <c r="M104" s="16"/>
      <c r="N104" s="16"/>
    </row>
  </sheetData>
  <sheetProtection/>
  <mergeCells count="5">
    <mergeCell ref="A2:Q2"/>
    <mergeCell ref="R4:U4"/>
    <mergeCell ref="D4:F4"/>
    <mergeCell ref="G4:I4"/>
    <mergeCell ref="N4:Q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B030501</cp:lastModifiedBy>
  <cp:lastPrinted>2010-11-26T15:08:21Z</cp:lastPrinted>
  <dcterms:created xsi:type="dcterms:W3CDTF">2007-11-02T12:42:05Z</dcterms:created>
  <dcterms:modified xsi:type="dcterms:W3CDTF">2010-11-29T15:46:21Z</dcterms:modified>
  <cp:category/>
  <cp:version/>
  <cp:contentType/>
  <cp:contentStatus/>
</cp:coreProperties>
</file>